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020" windowHeight="1008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<sst xmlns="http://schemas.openxmlformats.org/spreadsheetml/2006/main" count="75" uniqueCount="66">
  <si>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</si>
  <si>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</si>
  <si>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</si>
  <si>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</si>
  <si>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</si>
  <si>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</si>
  <si>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</si>
  <si>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</si>
  <si>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</si>
  <si>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</si>
  <si>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</si>
  <si>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</si>
  <si>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</si>
  <si>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</si>
  <si>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</si>
  <si>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</si>
  <si>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</si>
  <si>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DS1033</t>
  </si>
  <si>
    <t>IZ0823</t>
  </si>
  <si>
    <t>OK0724</t>
  </si>
  <si>
    <t>OK1025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</si>
  <si>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</si>
  <si>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</si>
  <si>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</si>
  <si>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</si>
  <si>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</si>
  <si>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</si>
  <si>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</si>
  <si>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</si>
  <si>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</si>
  <si>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</si>
  <si>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</si>
  <si>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</si>
  <si>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</si>
  <si>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</si>
  <si>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</si>
  <si>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</si>
  <si>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</si>
  <si>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</si>
  <si>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</si>
  <si>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</si>
  <si>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</si>
  <si>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</si>
  <si>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</si>
  <si>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</si>
  <si>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</si>
  <si>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</si>
  <si>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</si>
  <si>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</si>
  <si>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</si>
  <si>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</si>
  <si>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</si>
  <si>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</si>
  <si>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</si>
  <si>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</si>
  <si>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</si>
  <si>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</si>
  <si>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</si>
  <si>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</si>
  <si>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</si>
  <si>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</si>
  <si>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</si>
  <si>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</si>
  <si>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</si>
  <si>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</si>
  <si>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(aktywność i struktura obrotu w okresie od dnia 1 do 30 czerwca 2023 roku)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</si>
</sst>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3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3\202306\stat_06_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  <sheetDataSet>
      <sheetData sheetId="1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117 krajowy vs krajowy</v>
          </cell>
        </row>
        <row r="2">
          <cell r="H2" t="str">
            <v>DS0432</v>
          </cell>
          <cell r="I2" t="str">
            <v>117</v>
          </cell>
          <cell r="J2">
            <v>87</v>
          </cell>
          <cell r="K2">
            <v>805000</v>
          </cell>
          <cell r="L2">
            <v>581.79085</v>
          </cell>
        </row>
        <row r="3">
          <cell r="H3" t="str">
            <v>DS0725</v>
          </cell>
          <cell r="I3" t="str">
            <v>117</v>
          </cell>
          <cell r="J3">
            <v>2</v>
          </cell>
          <cell r="K3">
            <v>20000</v>
          </cell>
          <cell r="L3">
            <v>19.5368</v>
          </cell>
        </row>
        <row r="4">
          <cell r="H4" t="str">
            <v>DS0726</v>
          </cell>
          <cell r="I4" t="str">
            <v>117</v>
          </cell>
          <cell r="J4">
            <v>15</v>
          </cell>
          <cell r="K4">
            <v>170000</v>
          </cell>
          <cell r="L4">
            <v>158.8071</v>
          </cell>
        </row>
        <row r="5">
          <cell r="H5" t="str">
            <v>DS0727</v>
          </cell>
          <cell r="I5" t="str">
            <v>117</v>
          </cell>
          <cell r="J5">
            <v>8</v>
          </cell>
          <cell r="K5">
            <v>75000</v>
          </cell>
          <cell r="L5">
            <v>67.94935</v>
          </cell>
        </row>
        <row r="6">
          <cell r="H6" t="str">
            <v>DS1023</v>
          </cell>
          <cell r="I6" t="str">
            <v>117</v>
          </cell>
          <cell r="J6">
            <v>4</v>
          </cell>
          <cell r="K6">
            <v>55000</v>
          </cell>
          <cell r="L6">
            <v>55.8822</v>
          </cell>
        </row>
        <row r="7">
          <cell r="H7" t="str">
            <v>DS1029</v>
          </cell>
          <cell r="I7" t="str">
            <v>117</v>
          </cell>
          <cell r="J7">
            <v>19</v>
          </cell>
          <cell r="K7">
            <v>200000</v>
          </cell>
          <cell r="L7">
            <v>172.4377</v>
          </cell>
        </row>
        <row r="8">
          <cell r="H8" t="str">
            <v>DS1030</v>
          </cell>
          <cell r="I8" t="str">
            <v>117</v>
          </cell>
          <cell r="J8">
            <v>11</v>
          </cell>
          <cell r="K8">
            <v>120000</v>
          </cell>
          <cell r="L8">
            <v>89.1653</v>
          </cell>
        </row>
        <row r="9">
          <cell r="H9" t="str">
            <v>DS1033</v>
          </cell>
          <cell r="I9" t="str">
            <v>117</v>
          </cell>
          <cell r="J9">
            <v>21</v>
          </cell>
          <cell r="K9">
            <v>215000</v>
          </cell>
          <cell r="L9">
            <v>225.00705</v>
          </cell>
        </row>
        <row r="10">
          <cell r="H10" t="str">
            <v>OK1025</v>
          </cell>
          <cell r="I10" t="str">
            <v>117</v>
          </cell>
          <cell r="J10">
            <v>4</v>
          </cell>
          <cell r="K10">
            <v>40000</v>
          </cell>
          <cell r="L10">
            <v>35.021</v>
          </cell>
        </row>
        <row r="11">
          <cell r="H11" t="str">
            <v>PS0425</v>
          </cell>
          <cell r="I11" t="str">
            <v>117</v>
          </cell>
          <cell r="J11">
            <v>12</v>
          </cell>
          <cell r="K11">
            <v>140000</v>
          </cell>
          <cell r="L11">
            <v>128.0732</v>
          </cell>
        </row>
        <row r="12">
          <cell r="H12" t="str">
            <v>PS0527</v>
          </cell>
          <cell r="I12" t="str">
            <v>117</v>
          </cell>
          <cell r="J12">
            <v>39</v>
          </cell>
          <cell r="K12">
            <v>480000</v>
          </cell>
          <cell r="L12">
            <v>448.6073</v>
          </cell>
        </row>
        <row r="13">
          <cell r="H13" t="str">
            <v>PS0728</v>
          </cell>
          <cell r="I13" t="str">
            <v>117</v>
          </cell>
          <cell r="J13">
            <v>95</v>
          </cell>
          <cell r="K13">
            <v>997500</v>
          </cell>
          <cell r="L13">
            <v>1141.170925</v>
          </cell>
        </row>
        <row r="14">
          <cell r="H14" t="str">
            <v>PS1024</v>
          </cell>
          <cell r="I14" t="str">
            <v>117</v>
          </cell>
          <cell r="J14">
            <v>10</v>
          </cell>
          <cell r="K14">
            <v>120000</v>
          </cell>
          <cell r="L14">
            <v>115.8928</v>
          </cell>
        </row>
        <row r="15">
          <cell r="H15" t="str">
            <v>PS1026</v>
          </cell>
          <cell r="I15" t="str">
            <v>117</v>
          </cell>
          <cell r="J15">
            <v>9</v>
          </cell>
          <cell r="K15">
            <v>110000</v>
          </cell>
          <cell r="L15">
            <v>92.2766</v>
          </cell>
        </row>
        <row r="16">
          <cell r="H16" t="str">
            <v>WS0428</v>
          </cell>
          <cell r="I16" t="str">
            <v>117</v>
          </cell>
          <cell r="J16">
            <v>8</v>
          </cell>
          <cell r="K16">
            <v>75000</v>
          </cell>
          <cell r="L16">
            <v>66.5832</v>
          </cell>
        </row>
        <row r="17">
          <cell r="H17" t="str">
            <v>WZ0126</v>
          </cell>
          <cell r="I17" t="str">
            <v>117</v>
          </cell>
          <cell r="J17">
            <v>7</v>
          </cell>
          <cell r="K17">
            <v>70000</v>
          </cell>
          <cell r="L17">
            <v>71.53</v>
          </cell>
        </row>
        <row r="18">
          <cell r="H18" t="str">
            <v>WZ0525</v>
          </cell>
          <cell r="I18" t="str">
            <v>117</v>
          </cell>
          <cell r="J18">
            <v>1</v>
          </cell>
          <cell r="K18">
            <v>2500</v>
          </cell>
          <cell r="L18">
            <v>2.502075</v>
          </cell>
        </row>
        <row r="19">
          <cell r="H19" t="str">
            <v>WZ0528</v>
          </cell>
          <cell r="I19" t="str">
            <v>117</v>
          </cell>
          <cell r="J19">
            <v>3</v>
          </cell>
          <cell r="K19">
            <v>45000</v>
          </cell>
          <cell r="L19">
            <v>43.8512</v>
          </cell>
        </row>
        <row r="20">
          <cell r="H20" t="str">
            <v>WZ1126</v>
          </cell>
          <cell r="I20" t="str">
            <v>117</v>
          </cell>
          <cell r="J20">
            <v>2</v>
          </cell>
          <cell r="K20">
            <v>20000</v>
          </cell>
          <cell r="L20">
            <v>19.8121</v>
          </cell>
        </row>
        <row r="21">
          <cell r="H21" t="str">
            <v>WZ1127</v>
          </cell>
          <cell r="I21" t="str">
            <v>117</v>
          </cell>
          <cell r="J21">
            <v>2</v>
          </cell>
          <cell r="K21">
            <v>35000</v>
          </cell>
          <cell r="L21">
            <v>34.31935</v>
          </cell>
        </row>
        <row r="22">
          <cell r="H22" t="str">
            <v>WZ1128</v>
          </cell>
          <cell r="I22" t="str">
            <v>117</v>
          </cell>
          <cell r="J22">
            <v>20</v>
          </cell>
          <cell r="K22">
            <v>280000</v>
          </cell>
          <cell r="L22">
            <v>270.43105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61">
          <cell r="H61" t="str">
            <v>Nazwa                        SPW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H63" t="str">
            <v>DS0432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 t="str">
            <v>DS0725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 t="str">
            <v>DS0726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DS0727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DS1023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DS1029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DS1030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DS1033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IZ0823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e">
            <v>#REF!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OK0724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OK1025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PS0424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PS0425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PS0527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PS0728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PS1024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PS1026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WS0428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WS0429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WS0437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WS0447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WZ0124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WZ0126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WZ0524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WZ0525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WZ0528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WZ0533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WZ1126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WZ1127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WZ1128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WZ1129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WZ1131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OBLIGACJE RAZEM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EUR0119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EUR0122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EUR0123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EUR0124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EUR0125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EUR0126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EUR0136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EUR0321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EUR0420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EUR0527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EUR0618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EUR0724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EUR0925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EUR1021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EUR1027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EUR1028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EUR1046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OBLIGACJE nom. EUR RAZEM 1)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 t="str">
            <v>28Aug13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 t="str">
            <v>BONY RAZEM 1)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 t="str">
            <v>1) uwzględniono tylko aktywne serie bonów oraz obligacji nom. w EUR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</sheetData>
      <sheetData sheetId="2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119 cash krajowy vs zagraniczny</v>
          </cell>
        </row>
        <row r="2">
          <cell r="H2" t="str">
            <v>DS0432</v>
          </cell>
          <cell r="I2" t="str">
            <v>119</v>
          </cell>
          <cell r="J2">
            <v>103</v>
          </cell>
          <cell r="K2">
            <v>1080000</v>
          </cell>
          <cell r="L2">
            <v>784.24165</v>
          </cell>
        </row>
        <row r="3">
          <cell r="H3" t="str">
            <v>DS0726</v>
          </cell>
          <cell r="I3" t="str">
            <v>119</v>
          </cell>
          <cell r="J3">
            <v>10</v>
          </cell>
          <cell r="K3">
            <v>100000</v>
          </cell>
          <cell r="L3">
            <v>93.3792</v>
          </cell>
        </row>
        <row r="4">
          <cell r="H4" t="str">
            <v>DS0727</v>
          </cell>
          <cell r="I4" t="str">
            <v>119</v>
          </cell>
          <cell r="J4">
            <v>28</v>
          </cell>
          <cell r="K4">
            <v>250000</v>
          </cell>
          <cell r="L4">
            <v>227.04535</v>
          </cell>
        </row>
        <row r="5">
          <cell r="H5" t="str">
            <v>DS1023</v>
          </cell>
          <cell r="I5" t="str">
            <v>119</v>
          </cell>
          <cell r="J5">
            <v>2</v>
          </cell>
          <cell r="K5">
            <v>110000</v>
          </cell>
          <cell r="L5">
            <v>111.8942</v>
          </cell>
        </row>
        <row r="6">
          <cell r="H6" t="str">
            <v>DS1029</v>
          </cell>
          <cell r="I6" t="str">
            <v>119</v>
          </cell>
          <cell r="J6">
            <v>13</v>
          </cell>
          <cell r="K6">
            <v>142500</v>
          </cell>
          <cell r="L6">
            <v>123.461775</v>
          </cell>
        </row>
        <row r="7">
          <cell r="H7" t="str">
            <v>DS1030</v>
          </cell>
          <cell r="I7" t="str">
            <v>119</v>
          </cell>
          <cell r="J7">
            <v>16</v>
          </cell>
          <cell r="K7">
            <v>185000</v>
          </cell>
          <cell r="L7">
            <v>138.01145</v>
          </cell>
        </row>
        <row r="8">
          <cell r="H8" t="str">
            <v>DS1033</v>
          </cell>
          <cell r="I8" t="str">
            <v>119</v>
          </cell>
          <cell r="J8">
            <v>78</v>
          </cell>
          <cell r="K8">
            <v>740000</v>
          </cell>
          <cell r="L8">
            <v>776.46345</v>
          </cell>
        </row>
        <row r="9">
          <cell r="H9" t="str">
            <v>OK1025</v>
          </cell>
          <cell r="I9" t="str">
            <v>119</v>
          </cell>
          <cell r="J9">
            <v>9</v>
          </cell>
          <cell r="K9">
            <v>105000</v>
          </cell>
          <cell r="L9">
            <v>91.742</v>
          </cell>
        </row>
        <row r="10">
          <cell r="H10" t="str">
            <v>PS0425</v>
          </cell>
          <cell r="I10" t="str">
            <v>119</v>
          </cell>
          <cell r="J10">
            <v>3</v>
          </cell>
          <cell r="K10">
            <v>30000</v>
          </cell>
          <cell r="L10">
            <v>27.4165</v>
          </cell>
        </row>
        <row r="11">
          <cell r="H11" t="str">
            <v>PS0527</v>
          </cell>
          <cell r="I11" t="str">
            <v>119</v>
          </cell>
          <cell r="J11">
            <v>70</v>
          </cell>
          <cell r="K11">
            <v>730000</v>
          </cell>
          <cell r="L11">
            <v>682.0755</v>
          </cell>
        </row>
        <row r="12">
          <cell r="H12" t="str">
            <v>PS0728</v>
          </cell>
          <cell r="I12" t="str">
            <v>119</v>
          </cell>
          <cell r="J12">
            <v>117</v>
          </cell>
          <cell r="K12">
            <v>1230000</v>
          </cell>
          <cell r="L12">
            <v>1407.8557</v>
          </cell>
        </row>
        <row r="13">
          <cell r="H13" t="str">
            <v>PS1024</v>
          </cell>
          <cell r="I13" t="str">
            <v>119</v>
          </cell>
          <cell r="J13">
            <v>15</v>
          </cell>
          <cell r="K13">
            <v>195000</v>
          </cell>
          <cell r="L13">
            <v>188.29875</v>
          </cell>
        </row>
        <row r="14">
          <cell r="H14" t="str">
            <v>PS1026</v>
          </cell>
          <cell r="I14" t="str">
            <v>119</v>
          </cell>
          <cell r="J14">
            <v>7</v>
          </cell>
          <cell r="K14">
            <v>70000</v>
          </cell>
          <cell r="L14">
            <v>58.6325</v>
          </cell>
        </row>
        <row r="15">
          <cell r="H15" t="str">
            <v>WS0428</v>
          </cell>
          <cell r="I15" t="str">
            <v>119</v>
          </cell>
          <cell r="J15">
            <v>3</v>
          </cell>
          <cell r="K15">
            <v>35000</v>
          </cell>
          <cell r="L15">
            <v>30.92885</v>
          </cell>
        </row>
        <row r="16">
          <cell r="H16" t="str">
            <v>WS0429</v>
          </cell>
          <cell r="I16" t="str">
            <v>119</v>
          </cell>
          <cell r="J16">
            <v>1</v>
          </cell>
          <cell r="K16">
            <v>10000</v>
          </cell>
          <cell r="L16">
            <v>10.043</v>
          </cell>
        </row>
        <row r="17">
          <cell r="H17" t="str">
            <v>WZ0124</v>
          </cell>
          <cell r="I17" t="str">
            <v>119</v>
          </cell>
          <cell r="J17">
            <v>17</v>
          </cell>
          <cell r="K17">
            <v>205000</v>
          </cell>
          <cell r="L17">
            <v>211.91715</v>
          </cell>
        </row>
        <row r="18">
          <cell r="H18" t="str">
            <v>WZ0126</v>
          </cell>
          <cell r="I18" t="str">
            <v>119</v>
          </cell>
          <cell r="J18">
            <v>1</v>
          </cell>
          <cell r="K18">
            <v>10000</v>
          </cell>
          <cell r="L18">
            <v>10.2362</v>
          </cell>
          <cell r="Q18">
            <v>0</v>
          </cell>
        </row>
        <row r="19">
          <cell r="H19" t="str">
            <v>WZ0528</v>
          </cell>
          <cell r="I19" t="str">
            <v>119</v>
          </cell>
          <cell r="J19">
            <v>2</v>
          </cell>
          <cell r="K19">
            <v>20000</v>
          </cell>
          <cell r="L19">
            <v>19.4918</v>
          </cell>
        </row>
        <row r="20">
          <cell r="H20" t="str">
            <v>WZ1128</v>
          </cell>
          <cell r="I20" t="str">
            <v>119</v>
          </cell>
          <cell r="J20">
            <v>20</v>
          </cell>
          <cell r="K20">
            <v>235000</v>
          </cell>
          <cell r="L20">
            <v>226.7646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60"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H61" t="str">
            <v>Nazwa                        SPW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H63" t="str">
            <v>DS0432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 t="str">
            <v>DS0725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 t="str">
            <v>DS0726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DS0727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DS1023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DS1029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DS1030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DS1033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IZ0823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e">
            <v>#REF!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OK0724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OK1025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PS0424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PS0425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PS0527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PS0728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PS1024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PS1026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WS0428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WS0429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WS0437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WS0447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WZ0124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WZ0126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WZ0524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WZ0525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WZ0528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WZ0533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WZ1126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WZ1127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WZ1128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WZ1129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WZ1131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OBLIGACJE RAZEM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EUR0119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EUR0122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EUR0123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EUR0124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EUR0125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EUR0126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EUR0136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EUR0321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EUR0420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EUR0527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EUR0618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EUR0724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EUR0925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EUR1021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EUR1027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EUR1028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EUR1046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OBLIGACJE nom. EUR RAZEM 1)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 t="str">
            <v>28Aug13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 t="str">
            <v>BONY RAZEM 1)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 t="str">
            <v>1) uwzględniono tylko aktywne serie bonów oraz obligacji nom. w EUR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</sheetData>
      <sheetData sheetId="3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120 cash zagraniczny vs zagraniczny</v>
          </cell>
        </row>
        <row r="2">
          <cell r="H2" t="str">
            <v>DS0432</v>
          </cell>
          <cell r="I2" t="str">
            <v>120</v>
          </cell>
          <cell r="J2">
            <v>21</v>
          </cell>
          <cell r="K2">
            <v>202500</v>
          </cell>
          <cell r="L2">
            <v>147.525075</v>
          </cell>
        </row>
        <row r="3">
          <cell r="H3" t="str">
            <v>DS0726</v>
          </cell>
          <cell r="I3" t="str">
            <v>120</v>
          </cell>
          <cell r="J3">
            <v>1</v>
          </cell>
          <cell r="K3">
            <v>10000</v>
          </cell>
          <cell r="L3">
            <v>9.3572</v>
          </cell>
        </row>
        <row r="4">
          <cell r="H4" t="str">
            <v>DS0727</v>
          </cell>
          <cell r="I4" t="str">
            <v>120</v>
          </cell>
          <cell r="J4">
            <v>10</v>
          </cell>
          <cell r="K4">
            <v>95000</v>
          </cell>
          <cell r="L4">
            <v>86.33685</v>
          </cell>
        </row>
        <row r="5">
          <cell r="H5" t="str">
            <v>DS1029</v>
          </cell>
          <cell r="I5" t="str">
            <v>120</v>
          </cell>
          <cell r="J5">
            <v>2</v>
          </cell>
          <cell r="K5">
            <v>12500</v>
          </cell>
          <cell r="L5">
            <v>10.737875</v>
          </cell>
        </row>
        <row r="6">
          <cell r="H6" t="str">
            <v>DS1030</v>
          </cell>
          <cell r="I6" t="str">
            <v>120</v>
          </cell>
          <cell r="J6">
            <v>3</v>
          </cell>
          <cell r="K6">
            <v>30000</v>
          </cell>
          <cell r="L6">
            <v>22.2621</v>
          </cell>
        </row>
        <row r="7">
          <cell r="H7" t="str">
            <v>DS1033</v>
          </cell>
          <cell r="I7" t="str">
            <v>120</v>
          </cell>
          <cell r="J7">
            <v>19</v>
          </cell>
          <cell r="K7">
            <v>205000</v>
          </cell>
          <cell r="L7">
            <v>215.26635</v>
          </cell>
        </row>
        <row r="8">
          <cell r="H8" t="str">
            <v>OK1025</v>
          </cell>
          <cell r="I8" t="str">
            <v>120</v>
          </cell>
          <cell r="J8">
            <v>1</v>
          </cell>
          <cell r="K8">
            <v>2500</v>
          </cell>
          <cell r="L8">
            <v>2.19075</v>
          </cell>
        </row>
        <row r="9">
          <cell r="H9" t="str">
            <v>PS0425</v>
          </cell>
          <cell r="I9" t="str">
            <v>120</v>
          </cell>
          <cell r="J9">
            <v>1</v>
          </cell>
          <cell r="K9">
            <v>10000</v>
          </cell>
          <cell r="L9">
            <v>9.1332</v>
          </cell>
        </row>
        <row r="10">
          <cell r="H10" t="str">
            <v>PS0527</v>
          </cell>
          <cell r="I10" t="str">
            <v>120</v>
          </cell>
          <cell r="J10">
            <v>12</v>
          </cell>
          <cell r="K10">
            <v>115000</v>
          </cell>
          <cell r="L10">
            <v>107.5205</v>
          </cell>
        </row>
        <row r="11">
          <cell r="H11" t="str">
            <v>PS0728</v>
          </cell>
          <cell r="I11" t="str">
            <v>120</v>
          </cell>
          <cell r="J11">
            <v>24</v>
          </cell>
          <cell r="K11">
            <v>230000</v>
          </cell>
          <cell r="L11">
            <v>263.14475</v>
          </cell>
        </row>
        <row r="12">
          <cell r="H12" t="str">
            <v>WS0429</v>
          </cell>
          <cell r="I12" t="str">
            <v>120</v>
          </cell>
          <cell r="J12">
            <v>1</v>
          </cell>
          <cell r="K12">
            <v>10000</v>
          </cell>
          <cell r="L12">
            <v>10.1614</v>
          </cell>
        </row>
        <row r="13">
          <cell r="H13" t="str">
            <v>WZ0124</v>
          </cell>
          <cell r="I13" t="str">
            <v>120</v>
          </cell>
          <cell r="J13">
            <v>2</v>
          </cell>
          <cell r="K13">
            <v>20000</v>
          </cell>
          <cell r="L13">
            <v>20.6566</v>
          </cell>
        </row>
        <row r="14">
          <cell r="H14" t="str">
            <v>WZ0528</v>
          </cell>
          <cell r="I14" t="str">
            <v>120</v>
          </cell>
          <cell r="J14">
            <v>1</v>
          </cell>
          <cell r="K14">
            <v>10000</v>
          </cell>
          <cell r="L14">
            <v>9.7586</v>
          </cell>
        </row>
        <row r="15">
          <cell r="H15" t="str">
            <v>WZ1128</v>
          </cell>
          <cell r="I15" t="str">
            <v>120</v>
          </cell>
          <cell r="J15">
            <v>3</v>
          </cell>
          <cell r="K15">
            <v>30000</v>
          </cell>
          <cell r="L15">
            <v>28.993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Nazwa                        SPW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DS0432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DS0725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DS0726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DS0727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DS1023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DS1029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DS1030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DS1033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IZ0823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e">
            <v>#REF!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OK0724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OK1025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PS0424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PS0425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PS0527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PS0728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PS1024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PS1026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WS0428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WS0429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WS0437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WS0447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WZ0124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WZ0126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WZ0524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WZ0525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WZ0528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WZ0533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WZ1126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WZ1127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WZ1128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WZ1129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WZ1131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OBLIGACJE RAZEM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EUR0119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EUR0122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EUR0123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 t="str">
            <v>EUR0124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 t="str">
            <v>EUR0125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 t="str">
            <v>EUR0126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 t="str">
            <v>EUR0136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 t="str">
            <v>EUR0321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 t="str">
            <v>EUR0420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 t="str">
            <v>EUR0527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 t="str">
            <v>EUR0618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 t="str">
            <v>EUR0724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 t="str">
            <v>EUR0925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 t="str">
            <v>EUR1021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 t="str">
            <v>EUR1027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 t="str">
            <v>EUR1028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 t="str">
            <v>EUR1046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 t="str">
            <v>OBLIGACJE nom. EUR RAZEM 1)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 t="str">
            <v>28Aug13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 t="str">
            <v>BONY RAZEM 1)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 t="str">
            <v>1) uwzględniono tylko aktywne serie bonów oraz obligacji nom. w EUR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</sheetData>
      <sheetData sheetId="4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O1" t="str">
            <v>REPO BSB Krajowy /Krajowy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60">
          <cell r="H60">
            <v>0</v>
          </cell>
        </row>
        <row r="61">
          <cell r="H61" t="str">
            <v>Nazwa                        SPW</v>
          </cell>
        </row>
        <row r="62">
          <cell r="H62">
            <v>0</v>
          </cell>
        </row>
        <row r="63">
          <cell r="H63" t="str">
            <v>DS0432</v>
          </cell>
        </row>
        <row r="64">
          <cell r="H64" t="str">
            <v>DS0725</v>
          </cell>
        </row>
        <row r="65">
          <cell r="H65" t="str">
            <v>DS0726</v>
          </cell>
        </row>
        <row r="66">
          <cell r="H66" t="str">
            <v>DS0727</v>
          </cell>
        </row>
        <row r="67">
          <cell r="H67" t="str">
            <v>DS1023</v>
          </cell>
        </row>
        <row r="68">
          <cell r="H68" t="str">
            <v>DS1029</v>
          </cell>
        </row>
        <row r="69">
          <cell r="H69" t="str">
            <v>DS1030</v>
          </cell>
        </row>
        <row r="70">
          <cell r="H70" t="str">
            <v>DS1033</v>
          </cell>
        </row>
        <row r="71">
          <cell r="H71" t="str">
            <v>IZ0823</v>
          </cell>
        </row>
        <row r="72">
          <cell r="H72" t="e">
            <v>#REF!</v>
          </cell>
        </row>
        <row r="73">
          <cell r="H73" t="str">
            <v>OK0724</v>
          </cell>
        </row>
        <row r="74">
          <cell r="H74" t="str">
            <v>OK1025</v>
          </cell>
        </row>
        <row r="75">
          <cell r="H75" t="str">
            <v>PS0424</v>
          </cell>
        </row>
        <row r="76">
          <cell r="H76" t="str">
            <v>PS0425</v>
          </cell>
        </row>
        <row r="77">
          <cell r="H77" t="str">
            <v>PS0527</v>
          </cell>
        </row>
        <row r="78">
          <cell r="H78" t="str">
            <v>PS0728</v>
          </cell>
        </row>
        <row r="79">
          <cell r="H79" t="str">
            <v>PS1024</v>
          </cell>
        </row>
        <row r="80">
          <cell r="H80" t="str">
            <v>PS1026</v>
          </cell>
        </row>
        <row r="81">
          <cell r="H81" t="str">
            <v>WS0428</v>
          </cell>
        </row>
        <row r="82">
          <cell r="H82" t="str">
            <v>WS0429</v>
          </cell>
        </row>
        <row r="83">
          <cell r="H83" t="str">
            <v>WS0437</v>
          </cell>
        </row>
        <row r="84">
          <cell r="H84" t="str">
            <v>WS0447</v>
          </cell>
        </row>
        <row r="85">
          <cell r="H85" t="str">
            <v>WZ0124</v>
          </cell>
        </row>
        <row r="86">
          <cell r="H86" t="str">
            <v>WZ0126</v>
          </cell>
        </row>
        <row r="87">
          <cell r="H87" t="str">
            <v>WZ0524</v>
          </cell>
        </row>
        <row r="88">
          <cell r="H88" t="str">
            <v>WZ0525</v>
          </cell>
        </row>
        <row r="89">
          <cell r="H89" t="str">
            <v>WZ0528</v>
          </cell>
        </row>
        <row r="90">
          <cell r="H90" t="str">
            <v>WZ0533</v>
          </cell>
        </row>
        <row r="91">
          <cell r="H91" t="str">
            <v>WZ1126</v>
          </cell>
        </row>
        <row r="92">
          <cell r="H92" t="str">
            <v>WZ1127</v>
          </cell>
        </row>
        <row r="93">
          <cell r="H93" t="str">
            <v>WZ1128</v>
          </cell>
        </row>
        <row r="94">
          <cell r="H94" t="str">
            <v>WZ1129</v>
          </cell>
        </row>
        <row r="95">
          <cell r="H95" t="str">
            <v>WZ1131</v>
          </cell>
        </row>
        <row r="96">
          <cell r="H96" t="str">
            <v>OBLIGACJE RAZEM</v>
          </cell>
        </row>
        <row r="97">
          <cell r="H97" t="str">
            <v>EUR0119</v>
          </cell>
        </row>
        <row r="98">
          <cell r="H98" t="str">
            <v>EUR0122</v>
          </cell>
        </row>
        <row r="99">
          <cell r="H99" t="str">
            <v>EUR0123</v>
          </cell>
        </row>
        <row r="100">
          <cell r="H100" t="str">
            <v>EUR0124</v>
          </cell>
        </row>
        <row r="101">
          <cell r="H101" t="str">
            <v>EUR0125</v>
          </cell>
        </row>
        <row r="102">
          <cell r="H102" t="str">
            <v>EUR0126</v>
          </cell>
        </row>
        <row r="103">
          <cell r="H103" t="str">
            <v>EUR0136</v>
          </cell>
        </row>
        <row r="104">
          <cell r="H104" t="str">
            <v>EUR0321</v>
          </cell>
        </row>
        <row r="105">
          <cell r="H105" t="str">
            <v>EUR0420</v>
          </cell>
        </row>
        <row r="106">
          <cell r="H106" t="str">
            <v>EUR0527</v>
          </cell>
        </row>
        <row r="107">
          <cell r="H107" t="str">
            <v>EUR0618</v>
          </cell>
        </row>
        <row r="108">
          <cell r="H108" t="str">
            <v>EUR0724</v>
          </cell>
        </row>
        <row r="109">
          <cell r="H109" t="str">
            <v>EUR0925</v>
          </cell>
        </row>
        <row r="110">
          <cell r="H110" t="str">
            <v>EUR1021</v>
          </cell>
        </row>
        <row r="111">
          <cell r="H111" t="str">
            <v>EUR1027</v>
          </cell>
        </row>
        <row r="112">
          <cell r="H112" t="str">
            <v>EUR1028</v>
          </cell>
        </row>
        <row r="113">
          <cell r="H113" t="str">
            <v>EUR1046</v>
          </cell>
        </row>
        <row r="114">
          <cell r="H114" t="str">
            <v>OBLIGACJE nom. EUR RAZEM 1)</v>
          </cell>
        </row>
        <row r="115">
          <cell r="H115" t="str">
            <v>28Aug13</v>
          </cell>
        </row>
        <row r="116">
          <cell r="H116" t="str">
            <v>BONY RAZEM 1)</v>
          </cell>
        </row>
        <row r="117">
          <cell r="H117">
            <v>0</v>
          </cell>
        </row>
        <row r="118">
          <cell r="H118" t="str">
            <v>1) uwzględniono tylko aktywne serie bonów oraz obligacji nom. w EUR</v>
          </cell>
        </row>
        <row r="119">
          <cell r="H119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</sheetData>
      <sheetData sheetId="5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REPO BSB Krajowy /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69">
          <cell r="H69">
            <v>0</v>
          </cell>
        </row>
        <row r="70">
          <cell r="H70" t="str">
            <v>Nazwa                        SPW</v>
          </cell>
        </row>
        <row r="71">
          <cell r="H71">
            <v>0</v>
          </cell>
        </row>
        <row r="72">
          <cell r="H72" t="str">
            <v>DS0432</v>
          </cell>
        </row>
        <row r="73">
          <cell r="H73" t="str">
            <v>DS0725</v>
          </cell>
        </row>
        <row r="74">
          <cell r="H74" t="str">
            <v>DS0726</v>
          </cell>
        </row>
        <row r="75">
          <cell r="H75" t="str">
            <v>DS0727</v>
          </cell>
        </row>
        <row r="76">
          <cell r="H76" t="str">
            <v>DS1023</v>
          </cell>
        </row>
        <row r="77">
          <cell r="H77" t="str">
            <v>DS1029</v>
          </cell>
        </row>
        <row r="78">
          <cell r="H78" t="str">
            <v>DS1030</v>
          </cell>
        </row>
        <row r="79">
          <cell r="H79" t="str">
            <v>DS1033</v>
          </cell>
        </row>
        <row r="80">
          <cell r="H80" t="str">
            <v>IZ0823</v>
          </cell>
        </row>
        <row r="81">
          <cell r="H81" t="e">
            <v>#REF!</v>
          </cell>
        </row>
        <row r="82">
          <cell r="H82" t="str">
            <v>OK0724</v>
          </cell>
        </row>
        <row r="83">
          <cell r="H83" t="str">
            <v>OK1025</v>
          </cell>
        </row>
        <row r="84">
          <cell r="H84" t="str">
            <v>PS0424</v>
          </cell>
        </row>
        <row r="85">
          <cell r="H85" t="str">
            <v>PS0425</v>
          </cell>
        </row>
        <row r="86">
          <cell r="H86" t="str">
            <v>PS0527</v>
          </cell>
        </row>
        <row r="87">
          <cell r="H87" t="str">
            <v>PS0728</v>
          </cell>
        </row>
        <row r="88">
          <cell r="H88" t="str">
            <v>PS1024</v>
          </cell>
        </row>
        <row r="89">
          <cell r="H89" t="str">
            <v>PS1026</v>
          </cell>
        </row>
        <row r="90">
          <cell r="H90" t="str">
            <v>WS0428</v>
          </cell>
        </row>
        <row r="91">
          <cell r="H91" t="str">
            <v>WS0429</v>
          </cell>
        </row>
        <row r="92">
          <cell r="H92" t="str">
            <v>WS0437</v>
          </cell>
        </row>
        <row r="93">
          <cell r="H93" t="str">
            <v>WS0447</v>
          </cell>
        </row>
        <row r="94">
          <cell r="H94" t="str">
            <v>WZ0124</v>
          </cell>
        </row>
        <row r="95">
          <cell r="H95" t="str">
            <v>WZ0126</v>
          </cell>
        </row>
        <row r="96">
          <cell r="H96" t="str">
            <v>WZ0524</v>
          </cell>
        </row>
        <row r="97">
          <cell r="H97" t="str">
            <v>WZ0525</v>
          </cell>
        </row>
        <row r="98">
          <cell r="H98" t="str">
            <v>WZ0528</v>
          </cell>
        </row>
        <row r="99">
          <cell r="H99" t="str">
            <v>WZ0533</v>
          </cell>
        </row>
        <row r="100">
          <cell r="H100" t="str">
            <v>WZ1126</v>
          </cell>
        </row>
        <row r="101">
          <cell r="H101" t="str">
            <v>WZ1127</v>
          </cell>
        </row>
        <row r="102">
          <cell r="H102" t="str">
            <v>WZ1128</v>
          </cell>
        </row>
        <row r="103">
          <cell r="H103" t="str">
            <v>WZ1129</v>
          </cell>
        </row>
        <row r="104">
          <cell r="H104" t="str">
            <v>WZ1131</v>
          </cell>
        </row>
        <row r="105">
          <cell r="H105" t="str">
            <v>OBLIGACJE RAZEM</v>
          </cell>
        </row>
        <row r="106">
          <cell r="H106" t="str">
            <v>EUR0119</v>
          </cell>
        </row>
        <row r="107">
          <cell r="H107" t="str">
            <v>EUR0122</v>
          </cell>
        </row>
        <row r="108">
          <cell r="H108" t="str">
            <v>EUR0123</v>
          </cell>
        </row>
        <row r="109">
          <cell r="H109" t="str">
            <v>EUR0124</v>
          </cell>
        </row>
        <row r="110">
          <cell r="H110" t="str">
            <v>EUR0125</v>
          </cell>
        </row>
        <row r="111">
          <cell r="H111" t="str">
            <v>EUR0126</v>
          </cell>
        </row>
        <row r="112">
          <cell r="H112" t="str">
            <v>EUR0136</v>
          </cell>
        </row>
        <row r="113">
          <cell r="H113" t="str">
            <v>EUR0321</v>
          </cell>
        </row>
        <row r="114">
          <cell r="H114" t="str">
            <v>EUR0420</v>
          </cell>
        </row>
        <row r="115">
          <cell r="H115" t="str">
            <v>EUR0527</v>
          </cell>
        </row>
        <row r="116">
          <cell r="H116" t="str">
            <v>EUR0618</v>
          </cell>
        </row>
        <row r="117">
          <cell r="H117" t="str">
            <v>EUR0724</v>
          </cell>
        </row>
        <row r="118">
          <cell r="H118" t="str">
            <v>EUR0925</v>
          </cell>
        </row>
        <row r="119">
          <cell r="H119" t="str">
            <v>EUR1021</v>
          </cell>
        </row>
        <row r="120">
          <cell r="H120" t="str">
            <v>EUR1027</v>
          </cell>
        </row>
        <row r="121">
          <cell r="H121" t="str">
            <v>EUR1028</v>
          </cell>
        </row>
        <row r="122">
          <cell r="H122" t="str">
            <v>EUR1046</v>
          </cell>
        </row>
        <row r="123">
          <cell r="H123" t="str">
            <v>OBLIGACJE nom. EUR RAZEM 1)</v>
          </cell>
        </row>
        <row r="124">
          <cell r="H124" t="str">
            <v>28Aug13</v>
          </cell>
        </row>
        <row r="125">
          <cell r="H125" t="str">
            <v>BONY RAZEM 1)</v>
          </cell>
        </row>
        <row r="126">
          <cell r="H126">
            <v>0</v>
          </cell>
        </row>
        <row r="127">
          <cell r="H127" t="str">
            <v>1) uwzględniono tylko aktywne serie bonów oraz obligacji nom. w EUR</v>
          </cell>
        </row>
        <row r="128">
          <cell r="H128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</sheetData>
      <sheetData sheetId="6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>
            <v>535</v>
          </cell>
          <cell r="O1" t="str">
            <v>REPO CLASSIC Zagraniczny / Zagraniczny</v>
          </cell>
        </row>
        <row r="2">
          <cell r="H2" t="str">
            <v>DS0432</v>
          </cell>
          <cell r="I2" t="str">
            <v>625</v>
          </cell>
          <cell r="J2">
            <v>1</v>
          </cell>
          <cell r="K2">
            <v>40000</v>
          </cell>
          <cell r="L2">
            <v>57.330385590000006</v>
          </cell>
          <cell r="N2">
            <v>625</v>
          </cell>
          <cell r="O2" t="str">
            <v>REPO CLASSIC Krajowy / Krajowy</v>
          </cell>
        </row>
        <row r="3">
          <cell r="H3" t="str">
            <v>DS0725</v>
          </cell>
          <cell r="I3" t="str">
            <v>625</v>
          </cell>
          <cell r="J3">
            <v>19</v>
          </cell>
          <cell r="K3">
            <v>635000</v>
          </cell>
          <cell r="L3">
            <v>1243.9145041400002</v>
          </cell>
        </row>
        <row r="4">
          <cell r="H4" t="str">
            <v>DS0726</v>
          </cell>
          <cell r="I4" t="str">
            <v>625</v>
          </cell>
          <cell r="J4">
            <v>21</v>
          </cell>
          <cell r="K4">
            <v>517500</v>
          </cell>
          <cell r="L4">
            <v>964.0538755800001</v>
          </cell>
        </row>
        <row r="5">
          <cell r="H5" t="str">
            <v>DS0727</v>
          </cell>
          <cell r="I5" t="str">
            <v>625</v>
          </cell>
          <cell r="J5">
            <v>11</v>
          </cell>
          <cell r="K5">
            <v>885000</v>
          </cell>
          <cell r="L5">
            <v>1603.51740653</v>
          </cell>
        </row>
        <row r="6">
          <cell r="H6" t="str">
            <v>DS1023</v>
          </cell>
          <cell r="I6" t="str">
            <v>625</v>
          </cell>
          <cell r="J6">
            <v>2</v>
          </cell>
          <cell r="K6">
            <v>215000</v>
          </cell>
          <cell r="L6">
            <v>438.39765762999997</v>
          </cell>
        </row>
        <row r="7">
          <cell r="H7" t="str">
            <v>DS1029</v>
          </cell>
          <cell r="I7" t="str">
            <v>625</v>
          </cell>
          <cell r="J7">
            <v>21</v>
          </cell>
          <cell r="K7">
            <v>1175000</v>
          </cell>
          <cell r="L7">
            <v>2030.0081655</v>
          </cell>
        </row>
        <row r="8">
          <cell r="H8" t="str">
            <v>DS1030</v>
          </cell>
          <cell r="I8" t="str">
            <v>625</v>
          </cell>
          <cell r="J8">
            <v>30</v>
          </cell>
          <cell r="K8">
            <v>2457500</v>
          </cell>
          <cell r="L8">
            <v>3648.63316111</v>
          </cell>
        </row>
        <row r="9">
          <cell r="H9" t="str">
            <v>DS1033</v>
          </cell>
          <cell r="I9" t="str">
            <v>625</v>
          </cell>
          <cell r="J9">
            <v>6</v>
          </cell>
          <cell r="K9">
            <v>380000</v>
          </cell>
          <cell r="L9">
            <v>793.09703041</v>
          </cell>
        </row>
        <row r="10">
          <cell r="H10" t="str">
            <v>OK1025</v>
          </cell>
          <cell r="I10" t="str">
            <v>625</v>
          </cell>
          <cell r="J10">
            <v>27</v>
          </cell>
          <cell r="K10">
            <v>815000</v>
          </cell>
          <cell r="L10">
            <v>1426.4034653499998</v>
          </cell>
        </row>
        <row r="11">
          <cell r="H11" t="str">
            <v>PS0424</v>
          </cell>
          <cell r="I11" t="str">
            <v>625</v>
          </cell>
          <cell r="J11">
            <v>6</v>
          </cell>
          <cell r="K11">
            <v>565000</v>
          </cell>
          <cell r="L11">
            <v>1102.53936032</v>
          </cell>
        </row>
        <row r="12">
          <cell r="H12" t="str">
            <v>PS0425</v>
          </cell>
          <cell r="I12" t="str">
            <v>625</v>
          </cell>
          <cell r="J12">
            <v>16</v>
          </cell>
          <cell r="K12">
            <v>240000</v>
          </cell>
          <cell r="L12">
            <v>438.3051206</v>
          </cell>
        </row>
        <row r="13">
          <cell r="H13" t="str">
            <v>PS0527</v>
          </cell>
          <cell r="I13" t="str">
            <v>625</v>
          </cell>
          <cell r="J13">
            <v>7</v>
          </cell>
          <cell r="K13">
            <v>405000</v>
          </cell>
          <cell r="L13">
            <v>755.1479484500001</v>
          </cell>
        </row>
        <row r="14">
          <cell r="H14" t="str">
            <v>PS0728</v>
          </cell>
          <cell r="I14" t="str">
            <v>625</v>
          </cell>
          <cell r="J14">
            <v>18</v>
          </cell>
          <cell r="K14">
            <v>970000</v>
          </cell>
          <cell r="L14">
            <v>2216.0885346</v>
          </cell>
        </row>
        <row r="15">
          <cell r="H15" t="str">
            <v>PS1024</v>
          </cell>
          <cell r="I15" t="str">
            <v>625</v>
          </cell>
          <cell r="J15">
            <v>12</v>
          </cell>
          <cell r="K15">
            <v>300000</v>
          </cell>
          <cell r="L15">
            <v>580.2041072200001</v>
          </cell>
        </row>
        <row r="16">
          <cell r="H16" t="str">
            <v>PS1026</v>
          </cell>
          <cell r="I16" t="str">
            <v>625</v>
          </cell>
          <cell r="J16">
            <v>4</v>
          </cell>
          <cell r="K16">
            <v>355000</v>
          </cell>
          <cell r="L16">
            <v>593.16727054</v>
          </cell>
        </row>
        <row r="17">
          <cell r="H17" t="str">
            <v>WS0428</v>
          </cell>
          <cell r="I17" t="str">
            <v>625</v>
          </cell>
          <cell r="J17">
            <v>10</v>
          </cell>
          <cell r="K17">
            <v>1122500</v>
          </cell>
          <cell r="L17">
            <v>1972.79433588</v>
          </cell>
        </row>
        <row r="18">
          <cell r="H18" t="str">
            <v>WZ0124</v>
          </cell>
          <cell r="I18" t="str">
            <v>625</v>
          </cell>
          <cell r="J18">
            <v>4</v>
          </cell>
          <cell r="K18">
            <v>445000</v>
          </cell>
          <cell r="L18">
            <v>920.5552431699999</v>
          </cell>
        </row>
        <row r="19">
          <cell r="H19" t="str">
            <v>WZ0126</v>
          </cell>
          <cell r="I19" t="str">
            <v>625</v>
          </cell>
          <cell r="J19">
            <v>22</v>
          </cell>
          <cell r="K19">
            <v>800000</v>
          </cell>
          <cell r="L19">
            <v>1636.8905519</v>
          </cell>
        </row>
        <row r="20">
          <cell r="H20" t="str">
            <v>WZ0524</v>
          </cell>
          <cell r="I20" t="str">
            <v>625</v>
          </cell>
          <cell r="J20">
            <v>3</v>
          </cell>
          <cell r="K20">
            <v>850000</v>
          </cell>
          <cell r="L20">
            <v>1712.3695139400002</v>
          </cell>
        </row>
        <row r="21">
          <cell r="H21" t="str">
            <v>WZ0525</v>
          </cell>
          <cell r="I21" t="str">
            <v>625</v>
          </cell>
          <cell r="J21">
            <v>22</v>
          </cell>
          <cell r="K21">
            <v>1647500</v>
          </cell>
          <cell r="L21">
            <v>3304.6115716</v>
          </cell>
        </row>
        <row r="22">
          <cell r="H22" t="str">
            <v>WZ0528</v>
          </cell>
          <cell r="I22" t="str">
            <v>625</v>
          </cell>
          <cell r="J22">
            <v>14</v>
          </cell>
          <cell r="K22">
            <v>1422500</v>
          </cell>
          <cell r="L22">
            <v>2781.64796479</v>
          </cell>
        </row>
        <row r="23">
          <cell r="H23" t="str">
            <v>WZ1126</v>
          </cell>
          <cell r="I23" t="str">
            <v>625</v>
          </cell>
          <cell r="J23">
            <v>3</v>
          </cell>
          <cell r="K23">
            <v>100000</v>
          </cell>
          <cell r="L23">
            <v>197.84041398</v>
          </cell>
        </row>
        <row r="24">
          <cell r="H24" t="str">
            <v>WZ1127</v>
          </cell>
          <cell r="I24" t="str">
            <v>625</v>
          </cell>
          <cell r="J24">
            <v>7</v>
          </cell>
          <cell r="K24">
            <v>505000</v>
          </cell>
          <cell r="L24">
            <v>987.93955923</v>
          </cell>
        </row>
        <row r="25">
          <cell r="H25" t="str">
            <v>WZ1129</v>
          </cell>
          <cell r="I25" t="str">
            <v>625</v>
          </cell>
          <cell r="J25">
            <v>7</v>
          </cell>
          <cell r="K25">
            <v>420000</v>
          </cell>
          <cell r="L25">
            <v>807.7562255700001</v>
          </cell>
        </row>
        <row r="26">
          <cell r="H26" t="str">
            <v>WZ1131</v>
          </cell>
          <cell r="I26" t="str">
            <v>625</v>
          </cell>
          <cell r="J26">
            <v>7</v>
          </cell>
          <cell r="K26">
            <v>632500</v>
          </cell>
          <cell r="L26">
            <v>1205.43447483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56">
          <cell r="H56">
            <v>0</v>
          </cell>
        </row>
        <row r="57">
          <cell r="H57" t="str">
            <v>Nazwa                        SPW</v>
          </cell>
        </row>
        <row r="58">
          <cell r="H58">
            <v>0</v>
          </cell>
        </row>
        <row r="59">
          <cell r="H59" t="str">
            <v>DS0432</v>
          </cell>
        </row>
        <row r="60">
          <cell r="H60" t="str">
            <v>DS0725</v>
          </cell>
        </row>
        <row r="61">
          <cell r="H61" t="str">
            <v>DS0726</v>
          </cell>
        </row>
        <row r="62">
          <cell r="H62" t="str">
            <v>DS0727</v>
          </cell>
        </row>
        <row r="63">
          <cell r="H63" t="str">
            <v>DS1023</v>
          </cell>
        </row>
        <row r="64">
          <cell r="H64" t="str">
            <v>DS1029</v>
          </cell>
        </row>
        <row r="65">
          <cell r="H65" t="str">
            <v>DS1030</v>
          </cell>
        </row>
        <row r="66">
          <cell r="H66" t="str">
            <v>DS1033</v>
          </cell>
        </row>
        <row r="67">
          <cell r="H67" t="str">
            <v>IZ0823</v>
          </cell>
        </row>
        <row r="68">
          <cell r="H68" t="e">
            <v>#REF!</v>
          </cell>
        </row>
        <row r="69">
          <cell r="H69" t="str">
            <v>OK0724</v>
          </cell>
        </row>
        <row r="70">
          <cell r="H70" t="str">
            <v>OK1025</v>
          </cell>
        </row>
        <row r="71">
          <cell r="H71" t="str">
            <v>PS0424</v>
          </cell>
        </row>
        <row r="72">
          <cell r="H72" t="str">
            <v>PS0425</v>
          </cell>
        </row>
        <row r="73">
          <cell r="H73" t="str">
            <v>PS0527</v>
          </cell>
        </row>
        <row r="74">
          <cell r="H74" t="str">
            <v>PS0728</v>
          </cell>
        </row>
        <row r="75">
          <cell r="H75" t="str">
            <v>PS1024</v>
          </cell>
        </row>
        <row r="76">
          <cell r="H76" t="str">
            <v>PS1026</v>
          </cell>
        </row>
        <row r="77">
          <cell r="H77" t="str">
            <v>WS0428</v>
          </cell>
        </row>
        <row r="78">
          <cell r="H78" t="str">
            <v>WS0429</v>
          </cell>
        </row>
        <row r="79">
          <cell r="H79" t="str">
            <v>WS0437</v>
          </cell>
        </row>
        <row r="80">
          <cell r="H80" t="str">
            <v>WS0447</v>
          </cell>
        </row>
        <row r="81">
          <cell r="H81" t="str">
            <v>WZ0124</v>
          </cell>
        </row>
        <row r="82">
          <cell r="H82" t="str">
            <v>WZ0126</v>
          </cell>
        </row>
        <row r="83">
          <cell r="H83" t="str">
            <v>WZ0524</v>
          </cell>
        </row>
        <row r="84">
          <cell r="H84" t="str">
            <v>WZ0525</v>
          </cell>
        </row>
        <row r="85">
          <cell r="H85" t="str">
            <v>WZ0528</v>
          </cell>
        </row>
        <row r="86">
          <cell r="H86" t="str">
            <v>WZ0533</v>
          </cell>
        </row>
        <row r="87">
          <cell r="H87" t="str">
            <v>WZ1126</v>
          </cell>
        </row>
        <row r="88">
          <cell r="H88" t="str">
            <v>WZ1127</v>
          </cell>
        </row>
        <row r="89">
          <cell r="H89" t="str">
            <v>WZ1128</v>
          </cell>
        </row>
        <row r="90">
          <cell r="H90" t="str">
            <v>WZ1129</v>
          </cell>
        </row>
        <row r="91">
          <cell r="H91" t="str">
            <v>WZ1131</v>
          </cell>
        </row>
        <row r="92">
          <cell r="H92" t="str">
            <v>OBLIGACJE RAZEM</v>
          </cell>
        </row>
        <row r="93">
          <cell r="H93" t="str">
            <v>EUR0119</v>
          </cell>
        </row>
        <row r="94">
          <cell r="H94" t="str">
            <v>EUR0122</v>
          </cell>
        </row>
        <row r="95">
          <cell r="H95" t="str">
            <v>EUR0123</v>
          </cell>
        </row>
        <row r="96">
          <cell r="H96" t="str">
            <v>EUR0124</v>
          </cell>
        </row>
        <row r="97">
          <cell r="H97" t="str">
            <v>EUR0125</v>
          </cell>
        </row>
        <row r="98">
          <cell r="H98" t="str">
            <v>EUR0126</v>
          </cell>
        </row>
        <row r="99">
          <cell r="H99" t="str">
            <v>EUR0136</v>
          </cell>
        </row>
        <row r="100">
          <cell r="H100" t="str">
            <v>EUR0321</v>
          </cell>
        </row>
        <row r="101">
          <cell r="H101" t="str">
            <v>EUR0420</v>
          </cell>
        </row>
        <row r="102">
          <cell r="H102" t="str">
            <v>EUR0527</v>
          </cell>
        </row>
        <row r="103">
          <cell r="H103" t="str">
            <v>EUR0618</v>
          </cell>
        </row>
        <row r="104">
          <cell r="H104" t="str">
            <v>EUR0724</v>
          </cell>
        </row>
        <row r="105">
          <cell r="H105" t="str">
            <v>EUR0925</v>
          </cell>
        </row>
        <row r="106">
          <cell r="H106" t="str">
            <v>EUR1021</v>
          </cell>
        </row>
        <row r="107">
          <cell r="H107" t="str">
            <v>EUR1027</v>
          </cell>
        </row>
        <row r="108">
          <cell r="H108" t="str">
            <v>EUR1028</v>
          </cell>
        </row>
        <row r="109">
          <cell r="H109" t="str">
            <v>EUR1046</v>
          </cell>
        </row>
        <row r="110">
          <cell r="H110" t="str">
            <v>OBLIGACJE nom. EUR RAZEM 1)</v>
          </cell>
        </row>
        <row r="111">
          <cell r="H111" t="str">
            <v>28Aug13</v>
          </cell>
        </row>
        <row r="112">
          <cell r="H112" t="str">
            <v>BONY RAZEM 1)</v>
          </cell>
        </row>
        <row r="113">
          <cell r="H113">
            <v>0</v>
          </cell>
        </row>
        <row r="114">
          <cell r="H114" t="str">
            <v>1) uwzględniono tylko aktywne serie bonów oraz obligacji nom. w EUR</v>
          </cell>
        </row>
        <row r="115">
          <cell r="H115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</sheetData>
      <sheetData sheetId="7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N3">
            <v>629</v>
          </cell>
          <cell r="O3" t="str">
            <v>REPO CLASSIC Krajowy / Zagraniczny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65">
          <cell r="H65">
            <v>0</v>
          </cell>
        </row>
        <row r="66">
          <cell r="H66" t="str">
            <v>Nazwa                        SPW</v>
          </cell>
        </row>
        <row r="67">
          <cell r="H67">
            <v>0</v>
          </cell>
        </row>
        <row r="68">
          <cell r="H68" t="str">
            <v>DS0432</v>
          </cell>
        </row>
        <row r="69">
          <cell r="H69" t="str">
            <v>DS0725</v>
          </cell>
        </row>
        <row r="70">
          <cell r="H70" t="str">
            <v>DS0726</v>
          </cell>
        </row>
        <row r="71">
          <cell r="H71" t="str">
            <v>DS0727</v>
          </cell>
        </row>
        <row r="72">
          <cell r="H72" t="str">
            <v>DS1023</v>
          </cell>
        </row>
        <row r="73">
          <cell r="H73" t="str">
            <v>DS1029</v>
          </cell>
        </row>
        <row r="74">
          <cell r="H74" t="str">
            <v>DS1030</v>
          </cell>
        </row>
        <row r="75">
          <cell r="H75" t="str">
            <v>DS1033</v>
          </cell>
        </row>
        <row r="76">
          <cell r="H76" t="str">
            <v>IZ0823</v>
          </cell>
        </row>
        <row r="77">
          <cell r="H77" t="e">
            <v>#REF!</v>
          </cell>
        </row>
        <row r="78">
          <cell r="H78" t="str">
            <v>OK0724</v>
          </cell>
        </row>
        <row r="79">
          <cell r="H79" t="str">
            <v>OK1025</v>
          </cell>
        </row>
        <row r="80">
          <cell r="H80" t="str">
            <v>PS0424</v>
          </cell>
        </row>
        <row r="81">
          <cell r="H81" t="str">
            <v>PS0425</v>
          </cell>
        </row>
        <row r="82">
          <cell r="H82" t="str">
            <v>PS0527</v>
          </cell>
        </row>
        <row r="83">
          <cell r="H83" t="str">
            <v>PS0728</v>
          </cell>
        </row>
        <row r="84">
          <cell r="H84" t="str">
            <v>PS1024</v>
          </cell>
        </row>
        <row r="85">
          <cell r="H85" t="str">
            <v>PS1026</v>
          </cell>
        </row>
        <row r="86">
          <cell r="H86" t="str">
            <v>WS0428</v>
          </cell>
        </row>
        <row r="87">
          <cell r="H87" t="str">
            <v>WS0429</v>
          </cell>
        </row>
        <row r="88">
          <cell r="H88" t="str">
            <v>WS0437</v>
          </cell>
        </row>
        <row r="89">
          <cell r="H89" t="str">
            <v>WS0447</v>
          </cell>
        </row>
        <row r="90">
          <cell r="H90" t="str">
            <v>WZ0124</v>
          </cell>
        </row>
        <row r="91">
          <cell r="H91" t="str">
            <v>WZ0126</v>
          </cell>
        </row>
        <row r="92">
          <cell r="H92" t="str">
            <v>WZ0524</v>
          </cell>
        </row>
        <row r="93">
          <cell r="H93" t="str">
            <v>WZ0525</v>
          </cell>
        </row>
        <row r="94">
          <cell r="H94" t="str">
            <v>WZ0528</v>
          </cell>
        </row>
        <row r="95">
          <cell r="H95" t="str">
            <v>WZ0533</v>
          </cell>
        </row>
        <row r="96">
          <cell r="H96" t="str">
            <v>WZ1126</v>
          </cell>
        </row>
        <row r="97">
          <cell r="H97" t="str">
            <v>WZ1127</v>
          </cell>
        </row>
        <row r="98">
          <cell r="H98" t="str">
            <v>WZ1128</v>
          </cell>
        </row>
        <row r="99">
          <cell r="H99" t="str">
            <v>WZ1129</v>
          </cell>
        </row>
        <row r="100">
          <cell r="H100" t="str">
            <v>WZ1131</v>
          </cell>
        </row>
        <row r="101">
          <cell r="H101" t="str">
            <v>OBLIGACJE RAZEM</v>
          </cell>
        </row>
        <row r="102">
          <cell r="H102" t="str">
            <v>EUR0119</v>
          </cell>
        </row>
        <row r="103">
          <cell r="H103" t="str">
            <v>EUR0122</v>
          </cell>
        </row>
        <row r="104">
          <cell r="H104" t="str">
            <v>EUR0123</v>
          </cell>
        </row>
        <row r="105">
          <cell r="H105" t="str">
            <v>EUR0124</v>
          </cell>
        </row>
        <row r="106">
          <cell r="H106" t="str">
            <v>EUR0125</v>
          </cell>
        </row>
        <row r="107">
          <cell r="H107" t="str">
            <v>EUR0126</v>
          </cell>
        </row>
        <row r="108">
          <cell r="H108" t="str">
            <v>EUR0136</v>
          </cell>
        </row>
        <row r="109">
          <cell r="H109" t="str">
            <v>EUR0321</v>
          </cell>
        </row>
        <row r="110">
          <cell r="H110" t="str">
            <v>EUR0420</v>
          </cell>
        </row>
        <row r="111">
          <cell r="H111" t="str">
            <v>EUR0527</v>
          </cell>
        </row>
        <row r="112">
          <cell r="H112" t="str">
            <v>EUR0618</v>
          </cell>
        </row>
        <row r="113">
          <cell r="H113" t="str">
            <v>EUR0724</v>
          </cell>
        </row>
        <row r="114">
          <cell r="H114" t="str">
            <v>EUR0925</v>
          </cell>
        </row>
        <row r="115">
          <cell r="H115" t="str">
            <v>EUR1021</v>
          </cell>
        </row>
        <row r="116">
          <cell r="H116" t="str">
            <v>EUR1027</v>
          </cell>
        </row>
        <row r="117">
          <cell r="H117" t="str">
            <v>EUR1028</v>
          </cell>
        </row>
        <row r="118">
          <cell r="H118" t="str">
            <v>EUR1046</v>
          </cell>
        </row>
        <row r="119">
          <cell r="H119" t="str">
            <v>OBLIGACJE nom. EUR RAZEM 1)</v>
          </cell>
        </row>
        <row r="120">
          <cell r="H120" t="str">
            <v>28Aug13</v>
          </cell>
        </row>
        <row r="121">
          <cell r="H121" t="str">
            <v>BONY RAZEM 1)</v>
          </cell>
        </row>
        <row r="122">
          <cell r="H122">
            <v>0</v>
          </cell>
        </row>
        <row r="123">
          <cell r="H123" t="str">
            <v>1) uwzględniono tylko aktywne serie bonów oraz obligacji nom. w EUR</v>
          </cell>
        </row>
        <row r="124">
          <cell r="H124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</sheetData>
      <sheetData sheetId="8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N1" t="str">
            <v>417 RFQ krajowy vs krajowy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Q26">
            <v>0</v>
          </cell>
        </row>
        <row r="63">
          <cell r="H63" t="str">
            <v>Nazwa                        SPW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 t="str">
            <v>DS0432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DS0725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DS0726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DS0727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DS1023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DS1029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DS1030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DS1033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IZ0823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str">
            <v>OK0724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OK1025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PS0424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PS0425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PS0527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PS0728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PS1024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PS1026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WS0428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WS0429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WS0437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WS0447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WZ0124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WZ0126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WZ0524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WZ0525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WZ0528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WZ0533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WZ1126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WZ1127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WZ1128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WZ1129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WZ1131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OBLIGACJE RAZEM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EUR0119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EUR0122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EUR0123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EUR0124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EUR0125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EUR0126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EUR0136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EUR0321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EUR0420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EUR0527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EUR0618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EUR0724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EUR0925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EUR1021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EUR1027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EUR1028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 t="str">
            <v>EUR1046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 t="str">
            <v>OBLIGACJE nom. EUR RAZEM 1)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 t="str">
            <v>28Aug13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 t="str">
            <v>BONY RAZEM 1)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 t="str">
            <v>1) uwzględniono tylko aktywne serie bonów oraz obligacji nom. w EUR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</sheetData>
      <sheetData sheetId="9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O1" t="str">
            <v>419 RFQ cash krajowy vs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Q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 t="str">
            <v>Nazwa                        SPW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DS0432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DS0725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DS0726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DS0727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DS1023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DS1030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DS1033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IZ0823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e">
            <v>#REF!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OK0724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OK1025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PS0424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PS0425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PS0527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PS0728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PS1024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PS1026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WS0428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WS0429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WS0437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WS0447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WZ0124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WZ0126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WZ0524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WZ0525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WZ0528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WZ0533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WZ1126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WZ1127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WZ1128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WZ1129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WZ1131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OBLIGACJE RAZEM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EUR0119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EUR0122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EUR0123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EUR0124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EUR0125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EUR0126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EUR0136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EUR0321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EUR0420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EUR0527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EUR0618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EUR0724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EUR0925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EUR1021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EUR1027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 t="str">
            <v>EUR1028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 t="str">
            <v>EUR1046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 t="str">
            <v>OBLIGACJE nom. EUR RAZEM 1)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 t="str">
            <v>28Aug13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 t="str">
            <v>BONY RAZEM 1)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 t="str">
            <v>1) uwzględniono tylko aktywne serie bonów oraz obligacji nom. w EUR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</sheetData>
      <sheetData sheetId="10">
        <row r="1">
          <cell r="H1" t="str">
            <v>symbol</v>
          </cell>
          <cell r="I1" t="str">
            <v>kod operacji</v>
          </cell>
          <cell r="J1" t="str">
            <v>ilosc</v>
          </cell>
          <cell r="K1" t="str">
            <v>Wolumen</v>
          </cell>
          <cell r="L1" t="str">
            <v>wartosc</v>
          </cell>
          <cell r="O1" t="str">
            <v>420 RFQ cash zagraniczny vs zagraniczny</v>
          </cell>
        </row>
        <row r="2"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Q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H64" t="str">
            <v>Nazwa                        SPW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H66" t="str">
            <v>DS0432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H67" t="str">
            <v>DS0725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H68" t="str">
            <v>DS0726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H69" t="str">
            <v>DS0727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H70" t="str">
            <v>DS1023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H71" t="str">
            <v>DS1029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H72" t="str">
            <v>DS1030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H73" t="str">
            <v>DS1033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H74" t="str">
            <v>IZ0823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H75" t="e">
            <v>#REF!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H76" t="str">
            <v>OK0724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H77" t="str">
            <v>OK1025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H78" t="str">
            <v>PS0424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H79" t="str">
            <v>PS0425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H80" t="str">
            <v>PS0527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H81" t="str">
            <v>PS0728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H82" t="str">
            <v>PS1024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H83" t="str">
            <v>PS1026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H84" t="str">
            <v>WS0428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H85" t="str">
            <v>WS0429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H86" t="str">
            <v>WS0437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H87" t="str">
            <v>WS0447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H88" t="str">
            <v>WZ0124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H89" t="str">
            <v>WZ0126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H90" t="str">
            <v>WZ0524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H91" t="str">
            <v>WZ0525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H92" t="str">
            <v>WZ0528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H93" t="str">
            <v>WZ0533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H94" t="str">
            <v>WZ1126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H95" t="str">
            <v>WZ1127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H96" t="str">
            <v>WZ1128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H97" t="str">
            <v>WZ1129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H98" t="str">
            <v>WZ1131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H99" t="str">
            <v>OBLIGACJE RAZEM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H100" t="str">
            <v>EUR0119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H101" t="str">
            <v>EUR0122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H102" t="str">
            <v>EUR0123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H103" t="str">
            <v>EUR0124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H104" t="str">
            <v>EUR0125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H105" t="str">
            <v>EUR0126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H106" t="str">
            <v>EUR0136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H107" t="str">
            <v>EUR0321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H108" t="str">
            <v>EUR0420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H109" t="str">
            <v>EUR0527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H110" t="str">
            <v>EUR0618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H111" t="str">
            <v>EUR0724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H112" t="str">
            <v>EUR0925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H113" t="str">
            <v>EUR1021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H114" t="str">
            <v>EUR1027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H115" t="str">
            <v>EUR1028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H116" t="str">
            <v>EUR1046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H117" t="str">
            <v>OBLIGACJE nom. EUR RAZEM 1)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H118" t="str">
            <v>28Aug13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H119" t="str">
            <v>BONY RAZEM 1)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H121" t="str">
            <v>1) uwzględniono tylko aktywne serie bonów oraz obligacji nom. w EUR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H122" t="str">
            <v>Od dnia 1 stycznia 2011 r. przyjęto nową formułę obliczania wartości obrotów dla poszczególnych rodzajów transakcji: 
- dla rynku kasowego (transakcje anonimowe) obrót liczony jest z wartości transakcji zawartych po jednej stronie, 
- dla rynku repo (tran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selection activeCell="A4" sqref="A4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2</v>
      </c>
      <c r="B5" s="6" t="s">
        <v>3</v>
      </c>
      <c r="C5" s="7"/>
      <c r="D5" s="8"/>
      <c r="E5" s="6" t="s">
        <v>4</v>
      </c>
      <c r="F5" s="7"/>
      <c r="G5" s="8"/>
      <c r="H5" s="9" t="s">
        <v>5</v>
      </c>
      <c r="I5" s="10"/>
      <c r="J5" s="11"/>
      <c r="K5" s="9" t="s">
        <v>6</v>
      </c>
      <c r="L5" s="10"/>
      <c r="M5" s="11"/>
    </row>
    <row r="6" spans="1:15" ht="49.5" customHeight="1" thickBot="1">
      <c r="A6" s="12"/>
      <c r="B6" s="13" t="s">
        <v>7</v>
      </c>
      <c r="C6" s="14" t="s">
        <v>8</v>
      </c>
      <c r="D6" s="15" t="s">
        <v>9</v>
      </c>
      <c r="E6" s="13" t="s">
        <v>7</v>
      </c>
      <c r="F6" s="14" t="s">
        <v>8</v>
      </c>
      <c r="G6" s="15" t="s">
        <v>9</v>
      </c>
      <c r="H6" s="16" t="s">
        <v>7</v>
      </c>
      <c r="I6" s="14" t="s">
        <v>8</v>
      </c>
      <c r="J6" s="15" t="s">
        <v>9</v>
      </c>
      <c r="K6" s="13" t="s">
        <v>7</v>
      </c>
      <c r="L6" s="14" t="s">
        <v>8</v>
      </c>
      <c r="M6" s="15" t="s">
        <v>9</v>
      </c>
      <c r="O6" s="17"/>
    </row>
    <row r="7" spans="1:22" ht="15.75">
      <c r="A7" s="18" t="s">
        <v>10</v>
      </c>
      <c r="B7" s="19">
        <f>SUM(IF(VLOOKUP($A7,'[1]cash117'!$H$1:$T$404,4,FALSE)=0,0,VLOOKUP($A7,'[1]cash117'!$H$1:$T$404,4,FALSE))+IF(VLOOKUP($A7,'[1]cash119'!$H$1:$T$403,4,FALSE)=0,0,VLOOKUP($A7,'[1]cash119'!$H$1:$T$403,4,FALSE))+IF(VLOOKUP($A7,'[1]cash120'!$H$1:$T$418,4,FALSE)=0,0,VLOOKUP($A7,'[1]cash120'!$H$1:$T$418,4,FALSE)))</f>
        <v>2087500</v>
      </c>
      <c r="C7" s="20">
        <f>SUM(IF(VLOOKUP($A7,'[1]cash117'!$H$1:$T$404,5,FALSE)=0,"0",VLOOKUP($A7,'[1]cash117'!$H$1:$T$404,5,FALSE))+IF(VLOOKUP($A7,'[1]cash119'!$H$1:$T$403,5,FALSE)=0,"0",VLOOKUP($A7,'[1]cash119'!$H$1:$T$403,5,FALSE))+IF(VLOOKUP($A7,'[1]cash120'!$H$1:$T$418,5,FALSE)=0,"0",VLOOKUP($A7,'[1]cash120'!$H$1:$T$418,5,FALSE)))</f>
        <v>1513.557575</v>
      </c>
      <c r="D7" s="21">
        <f>SUM(IF(VLOOKUP($A7,'[1]cash117'!$H$1:$T$404,3,FALSE)=0,"0",VLOOKUP($A7,'[1]cash117'!$H$1:$T$404,3,FALSE))+IF(VLOOKUP($A7,'[1]cash119'!$H$1:$T$403,3,FALSE)=0,"0",VLOOKUP($A7,'[1]cash119'!$H$1:$T$403,3,FALSE))+IF(VLOOKUP($A7,'[1]cash120'!$H$1:$T$418,3,FALSE)=0,"0",VLOOKUP($A7,'[1]cash120'!$H$1:$T$418,3,FALSE)))</f>
        <v>211</v>
      </c>
      <c r="E7" s="19">
        <f>SUM(IF(VLOOKUP($A7,'[1]rfq417'!$H$1:$T$406,4,FALSE)=0,0,VLOOKUP($A7,'[1]rfq417'!$H$1:$T$406,4,FALSE))+IF(VLOOKUP($A7,'[1]rfq419'!$H$1:$T$406,4,FALSE)=0,0,VLOOKUP($A7,'[1]rfq419'!$H$1:$T$406,4,FALSE))+IF(VLOOKUP($A7,'[1]rfq420'!$H$1:$T$406,4,FALSE)=0,0,VLOOKUP($A7,'[1]rfq420'!$H$1:$T$406,4,FALSE)))</f>
        <v>0</v>
      </c>
      <c r="F7" s="20">
        <f>SUM(IF(VLOOKUP($A7,'[1]rfq417'!$H$1:$T$406,5,FALSE)=0,"0",VLOOKUP($A7,'[1]rfq417'!$H$1:$T$406,5,FALSE))+IF(VLOOKUP($A7,'[1]rfq419'!$H$1:$T$406,5,FALSE)=0,"0",VLOOKUP($A7,'[1]rfq419'!$H$1:$T$406,5,FALSE))+IF(VLOOKUP($A7,'[1]rfq420'!$H$1:$T$406,5,FALSE)=0,"0",VLOOKUP($A7,'[1]rfq420'!$H$1:$T$406,5,FALSE)))</f>
        <v>0</v>
      </c>
      <c r="G7" s="21">
        <f>SUM(IF(VLOOKUP($A7,'[1]rfq417'!$H$1:$T$406,3,FALSE)=0,"0",VLOOKUP($A7,'[1]rfq417'!$H$1:$T$406,3,FALSE))+IF(VLOOKUP($A7,'[1]rfq419'!$H$1:$T$406,3,FALSE)=0,"0",VLOOKUP($A7,'[1]rfq419'!$H$1:$T$406,3,FALSE))+IF(VLOOKUP($A7,'[1]rfq420'!$H$1:$T$406,3,FALSE)=0,"0",VLOOKUP($A7,'[1]rfq420'!$H$1:$T$406,3,FALSE)))</f>
        <v>0</v>
      </c>
      <c r="H7" s="19">
        <f>SUM(IF(VLOOKUP($A7,'[1]repo525'!$H$1:$T$401,4,FALSE)=0,"0",VLOOKUP($A7,'[1]repo525'!$H$1:$T$401,4,FALSE))+IF(VLOOKUP($A7,'[1]repo529'!$H$1:$T$410,4,FALSE)=0,"0",VLOOKUP($A7,'[1]repo529'!$H$1:$T$410,4,FALSE))+IF(VLOOKUP($A7,'[1]repo629'!$H$1:$T$406,4,FALSE)=0,"0",VLOOKUP($A7,'[1]repo629'!$H$1:$T$406,4,FALSE))+IF(VLOOKUP($A7,'[1]repo625_i_INNE'!$H$1:$T$397,4,FALSE)=0,"0",VLOOKUP($A7,'[1]repo625_i_INNE'!$H$1:$T$397,4,FALSE)))</f>
        <v>40000</v>
      </c>
      <c r="I7" s="20">
        <f>SUM(IF(VLOOKUP($A7,'[1]repo525'!$H$1:$T$401,5,FALSE)=0,"0",VLOOKUP($A7,'[1]repo525'!$H$1:$T$401,5,FALSE))+IF(VLOOKUP($A7,'[1]repo529'!$H$1:$T$410,5,FALSE)=0,"0",VLOOKUP($A7,'[1]repo529'!$H$1:$T$410,5,FALSE))+IF(VLOOKUP($A7,'[1]repo629'!$H$1:$T$406,5,FALSE)=0,"0",VLOOKUP($A7,'[1]repo629'!$H$1:$T$406,5,FALSE))+IF(VLOOKUP($A7,'[1]repo625_i_INNE'!$H$1:$T$397,5,FALSE)=0,"0",VLOOKUP($A7,'[1]repo625_i_INNE'!$H$1:$T$397,5,FALSE)))</f>
        <v>57.330385590000006</v>
      </c>
      <c r="J7" s="21">
        <f>SUM(IF(VLOOKUP($A7,'[1]repo525'!$H$1:$T$401,3,FALSE)=0,"0",VLOOKUP($A7,'[1]repo525'!$H$1:$T$401,3,FALSE))+IF(VLOOKUP($A7,'[1]repo529'!$H$1:$T$410,3,FALSE)=0,"0",VLOOKUP($A7,'[1]repo529'!$H$1:$T$410,3,FALSE))+IF(VLOOKUP($A7,'[1]repo629'!$H$1:$T$406,3,FALSE)=0,"0",VLOOKUP($A7,'[1]repo629'!$H$1:$T$406,3,FALSE))+IF(VLOOKUP($A7,'[1]repo625_i_INNE'!$H$1:$T$397,3,FALSE)=0,"0",VLOOKUP($A7,'[1]repo625_i_INNE'!$H$1:$T$397,3,FALSE)))</f>
        <v>1</v>
      </c>
      <c r="K7" s="22">
        <f aca="true" t="shared" si="0" ref="K7:M22">H7+B7+E7</f>
        <v>2127500</v>
      </c>
      <c r="L7" s="23">
        <f t="shared" si="0"/>
        <v>1570.8879605900001</v>
      </c>
      <c r="M7" s="24">
        <f t="shared" si="0"/>
        <v>212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11</v>
      </c>
      <c r="B8" s="19">
        <f>SUM(IF(VLOOKUP($A8,'[1]cash117'!$H$1:$T$404,4,FALSE)=0,0,VLOOKUP($A8,'[1]cash117'!$H$1:$T$404,4,FALSE))+IF(VLOOKUP($A8,'[1]cash119'!$H$1:$T$403,4,FALSE)=0,0,VLOOKUP($A8,'[1]cash119'!$H$1:$T$403,4,FALSE))+IF(VLOOKUP($A8,'[1]cash120'!$H$1:$T$418,4,FALSE)=0,0,VLOOKUP($A8,'[1]cash120'!$H$1:$T$418,4,FALSE)))</f>
        <v>20000</v>
      </c>
      <c r="C8" s="20">
        <f>SUM(IF(VLOOKUP($A8,'[1]cash117'!$H$1:$T$404,5,FALSE)=0,"0",VLOOKUP($A8,'[1]cash117'!$H$1:$T$404,5,FALSE))+IF(VLOOKUP($A8,'[1]cash119'!$H$1:$T$403,5,FALSE)=0,"0",VLOOKUP($A8,'[1]cash119'!$H$1:$T$403,5,FALSE))+IF(VLOOKUP($A8,'[1]cash120'!$H$1:$T$418,5,FALSE)=0,"0",VLOOKUP($A8,'[1]cash120'!$H$1:$T$418,5,FALSE)))</f>
        <v>19.5368</v>
      </c>
      <c r="D8" s="21">
        <f>SUM(IF(VLOOKUP($A8,'[1]cash117'!$H$1:$T$404,3,FALSE)=0,"0",VLOOKUP($A8,'[1]cash117'!$H$1:$T$404,3,FALSE))+IF(VLOOKUP($A8,'[1]cash119'!$H$1:$T$403,3,FALSE)=0,"0",VLOOKUP($A8,'[1]cash119'!$H$1:$T$403,3,FALSE))+IF(VLOOKUP($A8,'[1]cash120'!$H$1:$T$418,3,FALSE)=0,"0",VLOOKUP($A8,'[1]cash120'!$H$1:$T$418,3,FALSE)))</f>
        <v>2</v>
      </c>
      <c r="E8" s="19">
        <f>SUM(IF(VLOOKUP($A8,'[1]rfq417'!$H$1:$T$406,4,FALSE)=0,0,VLOOKUP($A8,'[1]rfq417'!$H$1:$T$406,4,FALSE))+IF(VLOOKUP($A8,'[1]rfq419'!$H$1:$T$406,4,FALSE)=0,0,VLOOKUP($A8,'[1]rfq419'!$H$1:$T$406,4,FALSE))+IF(VLOOKUP($A8,'[1]rfq420'!$H$1:$T$406,4,FALSE)=0,0,VLOOKUP($A8,'[1]rfq420'!$H$1:$T$406,4,FALSE)))</f>
        <v>0</v>
      </c>
      <c r="F8" s="20">
        <f>SUM(IF(VLOOKUP($A8,'[1]rfq417'!$H$1:$T$406,5,FALSE)=0,"0",VLOOKUP($A8,'[1]rfq417'!$H$1:$T$406,5,FALSE))+IF(VLOOKUP($A8,'[1]rfq419'!$H$1:$T$406,5,FALSE)=0,"0",VLOOKUP($A8,'[1]rfq419'!$H$1:$T$406,5,FALSE))+IF(VLOOKUP($A8,'[1]rfq420'!$H$1:$T$406,5,FALSE)=0,"0",VLOOKUP($A8,'[1]rfq420'!$H$1:$T$406,5,FALSE)))</f>
        <v>0</v>
      </c>
      <c r="G8" s="21">
        <f>SUM(IF(VLOOKUP($A8,'[1]rfq417'!$H$1:$T$406,3,FALSE)=0,"0",VLOOKUP($A8,'[1]rfq417'!$H$1:$T$406,3,FALSE))+IF(VLOOKUP($A8,'[1]rfq419'!$H$1:$T$406,3,FALSE)=0,"0",VLOOKUP($A8,'[1]rfq419'!$H$1:$T$406,3,FALSE))+IF(VLOOKUP($A8,'[1]rfq420'!$H$1:$T$406,3,FALSE)=0,"0",VLOOKUP($A8,'[1]rfq420'!$H$1:$T$406,3,FALSE)))</f>
        <v>0</v>
      </c>
      <c r="H8" s="19">
        <f>SUM(IF(VLOOKUP($A8,'[1]repo525'!$H$1:$T$401,4,FALSE)=0,"0",VLOOKUP($A8,'[1]repo525'!$H$1:$T$401,4,FALSE))+IF(VLOOKUP($A8,'[1]repo529'!$H$1:$T$410,4,FALSE)=0,"0",VLOOKUP($A8,'[1]repo529'!$H$1:$T$410,4,FALSE))+IF(VLOOKUP($A8,'[1]repo629'!$H$1:$T$406,4,FALSE)=0,"0",VLOOKUP($A8,'[1]repo629'!$H$1:$T$406,4,FALSE))+IF(VLOOKUP($A8,'[1]repo625_i_INNE'!$H$1:$T$397,4,FALSE)=0,"0",VLOOKUP($A8,'[1]repo625_i_INNE'!$H$1:$T$397,4,FALSE)))</f>
        <v>635000</v>
      </c>
      <c r="I8" s="20">
        <f>SUM(IF(VLOOKUP($A8,'[1]repo525'!$H$1:$T$401,5,FALSE)=0,"0",VLOOKUP($A8,'[1]repo525'!$H$1:$T$401,5,FALSE))+IF(VLOOKUP($A8,'[1]repo529'!$H$1:$T$410,5,FALSE)=0,"0",VLOOKUP($A8,'[1]repo529'!$H$1:$T$410,5,FALSE))+IF(VLOOKUP($A8,'[1]repo629'!$H$1:$T$406,5,FALSE)=0,"0",VLOOKUP($A8,'[1]repo629'!$H$1:$T$406,5,FALSE))+IF(VLOOKUP($A8,'[1]repo625_i_INNE'!$H$1:$T$397,5,FALSE)=0,"0",VLOOKUP($A8,'[1]repo625_i_INNE'!$H$1:$T$397,5,FALSE)))</f>
        <v>1243.9145041400002</v>
      </c>
      <c r="J8" s="21">
        <f>SUM(IF(VLOOKUP($A8,'[1]repo525'!$H$1:$T$401,3,FALSE)=0,"0",VLOOKUP($A8,'[1]repo525'!$H$1:$T$401,3,FALSE))+IF(VLOOKUP($A8,'[1]repo529'!$H$1:$T$410,3,FALSE)=0,"0",VLOOKUP($A8,'[1]repo529'!$H$1:$T$410,3,FALSE))+IF(VLOOKUP($A8,'[1]repo629'!$H$1:$T$406,3,FALSE)=0,"0",VLOOKUP($A8,'[1]repo629'!$H$1:$T$406,3,FALSE))+IF(VLOOKUP($A8,'[1]repo625_i_INNE'!$H$1:$T$397,3,FALSE)=0,"0",VLOOKUP($A8,'[1]repo625_i_INNE'!$H$1:$T$397,3,FALSE)))</f>
        <v>19</v>
      </c>
      <c r="K8" s="22">
        <f t="shared" si="0"/>
        <v>655000</v>
      </c>
      <c r="L8" s="23">
        <f t="shared" si="0"/>
        <v>1263.4513041400003</v>
      </c>
      <c r="M8" s="24">
        <f t="shared" si="0"/>
        <v>21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12</v>
      </c>
      <c r="B9" s="19">
        <f>SUM(IF(VLOOKUP($A9,'[1]cash117'!$H$1:$T$404,4,FALSE)=0,0,VLOOKUP($A9,'[1]cash117'!$H$1:$T$404,4,FALSE))+IF(VLOOKUP($A9,'[1]cash119'!$H$1:$T$403,4,FALSE)=0,0,VLOOKUP($A9,'[1]cash119'!$H$1:$T$403,4,FALSE))+IF(VLOOKUP($A9,'[1]cash120'!$H$1:$T$418,4,FALSE)=0,0,VLOOKUP($A9,'[1]cash120'!$H$1:$T$418,4,FALSE)))</f>
        <v>280000</v>
      </c>
      <c r="C9" s="20">
        <f>SUM(IF(VLOOKUP($A9,'[1]cash117'!$H$1:$T$404,5,FALSE)=0,"0",VLOOKUP($A9,'[1]cash117'!$H$1:$T$404,5,FALSE))+IF(VLOOKUP($A9,'[1]cash119'!$H$1:$T$403,5,FALSE)=0,"0",VLOOKUP($A9,'[1]cash119'!$H$1:$T$403,5,FALSE))+IF(VLOOKUP($A9,'[1]cash120'!$H$1:$T$418,5,FALSE)=0,"0",VLOOKUP($A9,'[1]cash120'!$H$1:$T$418,5,FALSE)))</f>
        <v>261.5435</v>
      </c>
      <c r="D9" s="21">
        <f>SUM(IF(VLOOKUP($A9,'[1]cash117'!$H$1:$T$404,3,FALSE)=0,"0",VLOOKUP($A9,'[1]cash117'!$H$1:$T$404,3,FALSE))+IF(VLOOKUP($A9,'[1]cash119'!$H$1:$T$403,3,FALSE)=0,"0",VLOOKUP($A9,'[1]cash119'!$H$1:$T$403,3,FALSE))+IF(VLOOKUP($A9,'[1]cash120'!$H$1:$T$418,3,FALSE)=0,"0",VLOOKUP($A9,'[1]cash120'!$H$1:$T$418,3,FALSE)))</f>
        <v>26</v>
      </c>
      <c r="E9" s="19">
        <f>SUM(IF(VLOOKUP($A9,'[1]rfq417'!$H$1:$T$406,4,FALSE)=0,0,VLOOKUP($A9,'[1]rfq417'!$H$1:$T$406,4,FALSE))+IF(VLOOKUP($A9,'[1]rfq419'!$H$1:$T$406,4,FALSE)=0,0,VLOOKUP($A9,'[1]rfq419'!$H$1:$T$406,4,FALSE))+IF(VLOOKUP($A9,'[1]rfq420'!$H$1:$T$406,4,FALSE)=0,0,VLOOKUP($A9,'[1]rfq420'!$H$1:$T$406,4,FALSE)))</f>
        <v>0</v>
      </c>
      <c r="F9" s="20">
        <f>SUM(IF(VLOOKUP($A9,'[1]rfq417'!$H$1:$T$406,5,FALSE)=0,"0",VLOOKUP($A9,'[1]rfq417'!$H$1:$T$406,5,FALSE))+IF(VLOOKUP($A9,'[1]rfq419'!$H$1:$T$406,5,FALSE)=0,"0",VLOOKUP($A9,'[1]rfq419'!$H$1:$T$406,5,FALSE))+IF(VLOOKUP($A9,'[1]rfq420'!$H$1:$T$406,5,FALSE)=0,"0",VLOOKUP($A9,'[1]rfq420'!$H$1:$T$406,5,FALSE)))</f>
        <v>0</v>
      </c>
      <c r="G9" s="21">
        <f>SUM(IF(VLOOKUP($A9,'[1]rfq417'!$H$1:$T$406,3,FALSE)=0,"0",VLOOKUP($A9,'[1]rfq417'!$H$1:$T$406,3,FALSE))+IF(VLOOKUP($A9,'[1]rfq419'!$H$1:$T$406,3,FALSE)=0,"0",VLOOKUP($A9,'[1]rfq419'!$H$1:$T$406,3,FALSE))+IF(VLOOKUP($A9,'[1]rfq420'!$H$1:$T$406,3,FALSE)=0,"0",VLOOKUP($A9,'[1]rfq420'!$H$1:$T$406,3,FALSE)))</f>
        <v>0</v>
      </c>
      <c r="H9" s="19">
        <f>SUM(IF(VLOOKUP($A9,'[1]repo525'!$H$1:$T$401,4,FALSE)=0,"0",VLOOKUP($A9,'[1]repo525'!$H$1:$T$401,4,FALSE))+IF(VLOOKUP($A9,'[1]repo529'!$H$1:$T$410,4,FALSE)=0,"0",VLOOKUP($A9,'[1]repo529'!$H$1:$T$410,4,FALSE))+IF(VLOOKUP($A9,'[1]repo629'!$H$1:$T$406,4,FALSE)=0,"0",VLOOKUP($A9,'[1]repo629'!$H$1:$T$406,4,FALSE))+IF(VLOOKUP($A9,'[1]repo625_i_INNE'!$H$1:$T$397,4,FALSE)=0,"0",VLOOKUP($A9,'[1]repo625_i_INNE'!$H$1:$T$397,4,FALSE)))</f>
        <v>517500</v>
      </c>
      <c r="I9" s="20">
        <f>SUM(IF(VLOOKUP($A9,'[1]repo525'!$H$1:$T$401,5,FALSE)=0,"0",VLOOKUP($A9,'[1]repo525'!$H$1:$T$401,5,FALSE))+IF(VLOOKUP($A9,'[1]repo529'!$H$1:$T$410,5,FALSE)=0,"0",VLOOKUP($A9,'[1]repo529'!$H$1:$T$410,5,FALSE))+IF(VLOOKUP($A9,'[1]repo629'!$H$1:$T$406,5,FALSE)=0,"0",VLOOKUP($A9,'[1]repo629'!$H$1:$T$406,5,FALSE))+IF(VLOOKUP($A9,'[1]repo625_i_INNE'!$H$1:$T$397,5,FALSE)=0,"0",VLOOKUP($A9,'[1]repo625_i_INNE'!$H$1:$T$397,5,FALSE)))</f>
        <v>964.0538755800001</v>
      </c>
      <c r="J9" s="21">
        <f>SUM(IF(VLOOKUP($A9,'[1]repo525'!$H$1:$T$401,3,FALSE)=0,"0",VLOOKUP($A9,'[1]repo525'!$H$1:$T$401,3,FALSE))+IF(VLOOKUP($A9,'[1]repo529'!$H$1:$T$410,3,FALSE)=0,"0",VLOOKUP($A9,'[1]repo529'!$H$1:$T$410,3,FALSE))+IF(VLOOKUP($A9,'[1]repo629'!$H$1:$T$406,3,FALSE)=0,"0",VLOOKUP($A9,'[1]repo629'!$H$1:$T$406,3,FALSE))+IF(VLOOKUP($A9,'[1]repo625_i_INNE'!$H$1:$T$397,3,FALSE)=0,"0",VLOOKUP($A9,'[1]repo625_i_INNE'!$H$1:$T$397,3,FALSE)))</f>
        <v>21</v>
      </c>
      <c r="K9" s="22">
        <f t="shared" si="0"/>
        <v>797500</v>
      </c>
      <c r="L9" s="23">
        <f t="shared" si="0"/>
        <v>1225.59737558</v>
      </c>
      <c r="M9" s="24">
        <f t="shared" si="0"/>
        <v>47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13</v>
      </c>
      <c r="B10" s="19">
        <f>SUM(IF(VLOOKUP($A10,'[1]cash117'!$H$1:$T$404,4,FALSE)=0,0,VLOOKUP($A10,'[1]cash117'!$H$1:$T$404,4,FALSE))+IF(VLOOKUP($A10,'[1]cash119'!$H$1:$T$403,4,FALSE)=0,0,VLOOKUP($A10,'[1]cash119'!$H$1:$T$403,4,FALSE))+IF(VLOOKUP($A10,'[1]cash120'!$H$1:$T$418,4,FALSE)=0,0,VLOOKUP($A10,'[1]cash120'!$H$1:$T$418,4,FALSE)))</f>
        <v>420000</v>
      </c>
      <c r="C10" s="20">
        <f>SUM(IF(VLOOKUP($A10,'[1]cash117'!$H$1:$T$404,5,FALSE)=0,"0",VLOOKUP($A10,'[1]cash117'!$H$1:$T$404,5,FALSE))+IF(VLOOKUP($A10,'[1]cash119'!$H$1:$T$403,5,FALSE)=0,"0",VLOOKUP($A10,'[1]cash119'!$H$1:$T$403,5,FALSE))+IF(VLOOKUP($A10,'[1]cash120'!$H$1:$T$418,5,FALSE)=0,"0",VLOOKUP($A10,'[1]cash120'!$H$1:$T$418,5,FALSE)))</f>
        <v>381.33155</v>
      </c>
      <c r="D10" s="21">
        <f>SUM(IF(VLOOKUP($A10,'[1]cash117'!$H$1:$T$404,3,FALSE)=0,"0",VLOOKUP($A10,'[1]cash117'!$H$1:$T$404,3,FALSE))+IF(VLOOKUP($A10,'[1]cash119'!$H$1:$T$403,3,FALSE)=0,"0",VLOOKUP($A10,'[1]cash119'!$H$1:$T$403,3,FALSE))+IF(VLOOKUP($A10,'[1]cash120'!$H$1:$T$418,3,FALSE)=0,"0",VLOOKUP($A10,'[1]cash120'!$H$1:$T$418,3,FALSE)))</f>
        <v>46</v>
      </c>
      <c r="E10" s="19">
        <f>SUM(IF(VLOOKUP($A10,'[1]rfq417'!$H$1:$T$406,4,FALSE)=0,0,VLOOKUP($A10,'[1]rfq417'!$H$1:$T$406,4,FALSE))+IF(VLOOKUP($A10,'[1]rfq419'!$H$1:$T$406,4,FALSE)=0,0,VLOOKUP($A10,'[1]rfq419'!$H$1:$T$406,4,FALSE))+IF(VLOOKUP($A10,'[1]rfq420'!$H$1:$T$406,4,FALSE)=0,0,VLOOKUP($A10,'[1]rfq420'!$H$1:$T$406,4,FALSE)))</f>
        <v>0</v>
      </c>
      <c r="F10" s="20">
        <f>SUM(IF(VLOOKUP($A10,'[1]rfq417'!$H$1:$T$406,5,FALSE)=0,"0",VLOOKUP($A10,'[1]rfq417'!$H$1:$T$406,5,FALSE))+IF(VLOOKUP($A10,'[1]rfq419'!$H$1:$T$406,5,FALSE)=0,"0",VLOOKUP($A10,'[1]rfq419'!$H$1:$T$406,5,FALSE))+IF(VLOOKUP($A10,'[1]rfq420'!$H$1:$T$406,5,FALSE)=0,"0",VLOOKUP($A10,'[1]rfq420'!$H$1:$T$406,5,FALSE)))</f>
        <v>0</v>
      </c>
      <c r="G10" s="21">
        <f>SUM(IF(VLOOKUP($A10,'[1]rfq417'!$H$1:$T$406,3,FALSE)=0,"0",VLOOKUP($A10,'[1]rfq417'!$H$1:$T$406,3,FALSE))+IF(VLOOKUP($A10,'[1]rfq419'!$H$1:$T$406,3,FALSE)=0,"0",VLOOKUP($A10,'[1]rfq419'!$H$1:$T$406,3,FALSE))+IF(VLOOKUP($A10,'[1]rfq420'!$H$1:$T$406,3,FALSE)=0,"0",VLOOKUP($A10,'[1]rfq420'!$H$1:$T$406,3,FALSE)))</f>
        <v>0</v>
      </c>
      <c r="H10" s="19">
        <f>SUM(IF(VLOOKUP($A10,'[1]repo525'!$H$1:$T$401,4,FALSE)=0,"0",VLOOKUP($A10,'[1]repo525'!$H$1:$T$401,4,FALSE))+IF(VLOOKUP($A10,'[1]repo529'!$H$1:$T$410,4,FALSE)=0,"0",VLOOKUP($A10,'[1]repo529'!$H$1:$T$410,4,FALSE))+IF(VLOOKUP($A10,'[1]repo629'!$H$1:$T$406,4,FALSE)=0,"0",VLOOKUP($A10,'[1]repo629'!$H$1:$T$406,4,FALSE))+IF(VLOOKUP($A10,'[1]repo625_i_INNE'!$H$1:$T$397,4,FALSE)=0,"0",VLOOKUP($A10,'[1]repo625_i_INNE'!$H$1:$T$397,4,FALSE)))</f>
        <v>885000</v>
      </c>
      <c r="I10" s="20">
        <f>SUM(IF(VLOOKUP($A10,'[1]repo525'!$H$1:$T$401,5,FALSE)=0,"0",VLOOKUP($A10,'[1]repo525'!$H$1:$T$401,5,FALSE))+IF(VLOOKUP($A10,'[1]repo529'!$H$1:$T$410,5,FALSE)=0,"0",VLOOKUP($A10,'[1]repo529'!$H$1:$T$410,5,FALSE))+IF(VLOOKUP($A10,'[1]repo629'!$H$1:$T$406,5,FALSE)=0,"0",VLOOKUP($A10,'[1]repo629'!$H$1:$T$406,5,FALSE))+IF(VLOOKUP($A10,'[1]repo625_i_INNE'!$H$1:$T$397,5,FALSE)=0,"0",VLOOKUP($A10,'[1]repo625_i_INNE'!$H$1:$T$397,5,FALSE)))</f>
        <v>1603.51740653</v>
      </c>
      <c r="J10" s="21">
        <f>SUM(IF(VLOOKUP($A10,'[1]repo525'!$H$1:$T$401,3,FALSE)=0,"0",VLOOKUP($A10,'[1]repo525'!$H$1:$T$401,3,FALSE))+IF(VLOOKUP($A10,'[1]repo529'!$H$1:$T$410,3,FALSE)=0,"0",VLOOKUP($A10,'[1]repo529'!$H$1:$T$410,3,FALSE))+IF(VLOOKUP($A10,'[1]repo629'!$H$1:$T$406,3,FALSE)=0,"0",VLOOKUP($A10,'[1]repo629'!$H$1:$T$406,3,FALSE))+IF(VLOOKUP($A10,'[1]repo625_i_INNE'!$H$1:$T$397,3,FALSE)=0,"0",VLOOKUP($A10,'[1]repo625_i_INNE'!$H$1:$T$397,3,FALSE)))</f>
        <v>11</v>
      </c>
      <c r="K10" s="22">
        <f t="shared" si="0"/>
        <v>1305000</v>
      </c>
      <c r="L10" s="23">
        <f t="shared" si="0"/>
        <v>1984.8489565300001</v>
      </c>
      <c r="M10" s="24">
        <f t="shared" si="0"/>
        <v>57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14</v>
      </c>
      <c r="B11" s="19">
        <f>SUM(IF(VLOOKUP($A11,'[1]cash117'!$H$1:$T$404,4,FALSE)=0,0,VLOOKUP($A11,'[1]cash117'!$H$1:$T$404,4,FALSE))+IF(VLOOKUP($A11,'[1]cash119'!$H$1:$T$403,4,FALSE)=0,0,VLOOKUP($A11,'[1]cash119'!$H$1:$T$403,4,FALSE))+IF(VLOOKUP($A11,'[1]cash120'!$H$1:$T$418,4,FALSE)=0,0,VLOOKUP($A11,'[1]cash120'!$H$1:$T$418,4,FALSE)))</f>
        <v>165000</v>
      </c>
      <c r="C11" s="20">
        <f>SUM(IF(VLOOKUP($A11,'[1]cash117'!$H$1:$T$404,5,FALSE)=0,"0",VLOOKUP($A11,'[1]cash117'!$H$1:$T$404,5,FALSE))+IF(VLOOKUP($A11,'[1]cash119'!$H$1:$T$403,5,FALSE)=0,"0",VLOOKUP($A11,'[1]cash119'!$H$1:$T$403,5,FALSE))+IF(VLOOKUP($A11,'[1]cash120'!$H$1:$T$418,5,FALSE)=0,"0",VLOOKUP($A11,'[1]cash120'!$H$1:$T$418,5,FALSE)))</f>
        <v>167.7764</v>
      </c>
      <c r="D11" s="21">
        <f>SUM(IF(VLOOKUP($A11,'[1]cash117'!$H$1:$T$404,3,FALSE)=0,"0",VLOOKUP($A11,'[1]cash117'!$H$1:$T$404,3,FALSE))+IF(VLOOKUP($A11,'[1]cash119'!$H$1:$T$403,3,FALSE)=0,"0",VLOOKUP($A11,'[1]cash119'!$H$1:$T$403,3,FALSE))+IF(VLOOKUP($A11,'[1]cash120'!$H$1:$T$418,3,FALSE)=0,"0",VLOOKUP($A11,'[1]cash120'!$H$1:$T$418,3,FALSE)))</f>
        <v>6</v>
      </c>
      <c r="E11" s="19">
        <f>SUM(IF(VLOOKUP($A11,'[1]rfq417'!$H$1:$T$406,4,FALSE)=0,0,VLOOKUP($A11,'[1]rfq417'!$H$1:$T$406,4,FALSE))+IF(VLOOKUP($A11,'[1]rfq419'!$H$1:$T$406,4,FALSE)=0,0,VLOOKUP($A11,'[1]rfq419'!$H$1:$T$406,4,FALSE))+IF(VLOOKUP($A11,'[1]rfq420'!$H$1:$T$406,4,FALSE)=0,0,VLOOKUP($A11,'[1]rfq420'!$H$1:$T$406,4,FALSE)))</f>
        <v>0</v>
      </c>
      <c r="F11" s="20">
        <f>SUM(IF(VLOOKUP($A11,'[1]rfq417'!$H$1:$T$406,5,FALSE)=0,"0",VLOOKUP($A11,'[1]rfq417'!$H$1:$T$406,5,FALSE))+IF(VLOOKUP($A11,'[1]rfq419'!$H$1:$T$406,5,FALSE)=0,"0",VLOOKUP($A11,'[1]rfq419'!$H$1:$T$406,5,FALSE))+IF(VLOOKUP($A11,'[1]rfq420'!$H$1:$T$406,5,FALSE)=0,"0",VLOOKUP($A11,'[1]rfq420'!$H$1:$T$406,5,FALSE)))</f>
        <v>0</v>
      </c>
      <c r="G11" s="21">
        <f>SUM(IF(VLOOKUP($A11,'[1]rfq417'!$H$1:$T$406,3,FALSE)=0,"0",VLOOKUP($A11,'[1]rfq417'!$H$1:$T$406,3,FALSE))+IF(VLOOKUP($A11,'[1]rfq419'!$H$1:$T$406,3,FALSE)=0,"0",VLOOKUP($A11,'[1]rfq419'!$H$1:$T$406,3,FALSE))+IF(VLOOKUP($A11,'[1]rfq420'!$H$1:$T$406,3,FALSE)=0,"0",VLOOKUP($A11,'[1]rfq420'!$H$1:$T$406,3,FALSE)))</f>
        <v>0</v>
      </c>
      <c r="H11" s="19">
        <f>SUM(IF(VLOOKUP($A11,'[1]repo525'!$H$1:$T$401,4,FALSE)=0,"0",VLOOKUP($A11,'[1]repo525'!$H$1:$T$401,4,FALSE))+IF(VLOOKUP($A11,'[1]repo529'!$H$1:$T$410,4,FALSE)=0,"0",VLOOKUP($A11,'[1]repo529'!$H$1:$T$410,4,FALSE))+IF(VLOOKUP($A11,'[1]repo629'!$H$1:$T$406,4,FALSE)=0,"0",VLOOKUP($A11,'[1]repo629'!$H$1:$T$406,4,FALSE))+IF(VLOOKUP($A11,'[1]repo625_i_INNE'!$H$1:$T$397,4,FALSE)=0,"0",VLOOKUP($A11,'[1]repo625_i_INNE'!$H$1:$T$397,4,FALSE)))</f>
        <v>215000</v>
      </c>
      <c r="I11" s="20">
        <f>SUM(IF(VLOOKUP($A11,'[1]repo525'!$H$1:$T$401,5,FALSE)=0,"0",VLOOKUP($A11,'[1]repo525'!$H$1:$T$401,5,FALSE))+IF(VLOOKUP($A11,'[1]repo529'!$H$1:$T$410,5,FALSE)=0,"0",VLOOKUP($A11,'[1]repo529'!$H$1:$T$410,5,FALSE))+IF(VLOOKUP($A11,'[1]repo629'!$H$1:$T$406,5,FALSE)=0,"0",VLOOKUP($A11,'[1]repo629'!$H$1:$T$406,5,FALSE))+IF(VLOOKUP($A11,'[1]repo625_i_INNE'!$H$1:$T$397,5,FALSE)=0,"0",VLOOKUP($A11,'[1]repo625_i_INNE'!$H$1:$T$397,5,FALSE)))</f>
        <v>438.39765762999997</v>
      </c>
      <c r="J11" s="21">
        <f>SUM(IF(VLOOKUP($A11,'[1]repo525'!$H$1:$T$401,3,FALSE)=0,"0",VLOOKUP($A11,'[1]repo525'!$H$1:$T$401,3,FALSE))+IF(VLOOKUP($A11,'[1]repo529'!$H$1:$T$410,3,FALSE)=0,"0",VLOOKUP($A11,'[1]repo529'!$H$1:$T$410,3,FALSE))+IF(VLOOKUP($A11,'[1]repo629'!$H$1:$T$406,3,FALSE)=0,"0",VLOOKUP($A11,'[1]repo629'!$H$1:$T$406,3,FALSE))+IF(VLOOKUP($A11,'[1]repo625_i_INNE'!$H$1:$T$397,3,FALSE)=0,"0",VLOOKUP($A11,'[1]repo625_i_INNE'!$H$1:$T$397,3,FALSE)))</f>
        <v>2</v>
      </c>
      <c r="K11" s="22">
        <f t="shared" si="0"/>
        <v>380000</v>
      </c>
      <c r="L11" s="23">
        <f t="shared" si="0"/>
        <v>606.17405763</v>
      </c>
      <c r="M11" s="24">
        <f t="shared" si="0"/>
        <v>8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15</v>
      </c>
      <c r="B12" s="19">
        <f>SUM(IF(VLOOKUP($A12,'[1]cash117'!$H$1:$T$404,4,FALSE)=0,0,VLOOKUP($A12,'[1]cash117'!$H$1:$T$404,4,FALSE))+IF(VLOOKUP($A12,'[1]cash119'!$H$1:$T$403,4,FALSE)=0,0,VLOOKUP($A12,'[1]cash119'!$H$1:$T$403,4,FALSE))+IF(VLOOKUP($A12,'[1]cash120'!$H$1:$T$418,4,FALSE)=0,0,VLOOKUP($A12,'[1]cash120'!$H$1:$T$418,4,FALSE)))</f>
        <v>355000</v>
      </c>
      <c r="C12" s="20">
        <f>SUM(IF(VLOOKUP($A12,'[1]cash117'!$H$1:$T$404,5,FALSE)=0,"0",VLOOKUP($A12,'[1]cash117'!$H$1:$T$404,5,FALSE))+IF(VLOOKUP($A12,'[1]cash119'!$H$1:$T$403,5,FALSE)=0,"0",VLOOKUP($A12,'[1]cash119'!$H$1:$T$403,5,FALSE))+IF(VLOOKUP($A12,'[1]cash120'!$H$1:$T$418,5,FALSE)=0,"0",VLOOKUP($A12,'[1]cash120'!$H$1:$T$418,5,FALSE)))</f>
        <v>306.63734999999997</v>
      </c>
      <c r="D12" s="21">
        <f>SUM(IF(VLOOKUP($A12,'[1]cash117'!$H$1:$T$404,3,FALSE)=0,"0",VLOOKUP($A12,'[1]cash117'!$H$1:$T$404,3,FALSE))+IF(VLOOKUP($A12,'[1]cash119'!$H$1:$T$403,3,FALSE)=0,"0",VLOOKUP($A12,'[1]cash119'!$H$1:$T$403,3,FALSE))+IF(VLOOKUP($A12,'[1]cash120'!$H$1:$T$418,3,FALSE)=0,"0",VLOOKUP($A12,'[1]cash120'!$H$1:$T$418,3,FALSE)))</f>
        <v>34</v>
      </c>
      <c r="E12" s="19">
        <f>SUM(IF(VLOOKUP($A12,'[1]rfq417'!$H$1:$T$406,4,FALSE)=0,0,VLOOKUP($A12,'[1]rfq417'!$H$1:$T$406,4,FALSE))+IF(VLOOKUP($A12,'[1]rfq419'!$H$1:$T$406,4,FALSE)=0,0,VLOOKUP($A12,'[1]rfq419'!$H$1:$T$406,4,FALSE))+IF(VLOOKUP($A12,'[1]rfq420'!$H$1:$T$406,4,FALSE)=0,0,VLOOKUP($A12,'[1]rfq420'!$H$1:$T$406,4,FALSE)))</f>
        <v>0</v>
      </c>
      <c r="F12" s="20">
        <f>SUM(IF(VLOOKUP($A12,'[1]rfq417'!$H$1:$T$406,5,FALSE)=0,"0",VLOOKUP($A12,'[1]rfq417'!$H$1:$T$406,5,FALSE))+IF(VLOOKUP($A12,'[1]rfq419'!$H$1:$T$406,5,FALSE)=0,"0",VLOOKUP($A12,'[1]rfq419'!$H$1:$T$406,5,FALSE))+IF(VLOOKUP($A12,'[1]rfq420'!$H$1:$T$406,5,FALSE)=0,"0",VLOOKUP($A12,'[1]rfq420'!$H$1:$T$406,5,FALSE)))</f>
        <v>0</v>
      </c>
      <c r="G12" s="21">
        <f>SUM(IF(VLOOKUP($A12,'[1]rfq417'!$H$1:$T$406,3,FALSE)=0,"0",VLOOKUP($A12,'[1]rfq417'!$H$1:$T$406,3,FALSE))+IF(VLOOKUP($A12,'[1]rfq419'!$H$1:$T$406,3,FALSE)=0,"0",VLOOKUP($A12,'[1]rfq419'!$H$1:$T$406,3,FALSE))+IF(VLOOKUP($A12,'[1]rfq420'!$H$1:$T$406,3,FALSE)=0,"0",VLOOKUP($A12,'[1]rfq420'!$H$1:$T$406,3,FALSE)))</f>
        <v>0</v>
      </c>
      <c r="H12" s="19">
        <f>SUM(IF(VLOOKUP($A12,'[1]repo525'!$H$1:$T$401,4,FALSE)=0,"0",VLOOKUP($A12,'[1]repo525'!$H$1:$T$401,4,FALSE))+IF(VLOOKUP($A12,'[1]repo529'!$H$1:$T$410,4,FALSE)=0,"0",VLOOKUP($A12,'[1]repo529'!$H$1:$T$410,4,FALSE))+IF(VLOOKUP($A12,'[1]repo629'!$H$1:$T$406,4,FALSE)=0,"0",VLOOKUP($A12,'[1]repo629'!$H$1:$T$406,4,FALSE))+IF(VLOOKUP($A12,'[1]repo625_i_INNE'!$H$1:$T$397,4,FALSE)=0,"0",VLOOKUP($A12,'[1]repo625_i_INNE'!$H$1:$T$397,4,FALSE)))</f>
        <v>1175000</v>
      </c>
      <c r="I12" s="20">
        <f>SUM(IF(VLOOKUP($A12,'[1]repo525'!$H$1:$T$401,5,FALSE)=0,"0",VLOOKUP($A12,'[1]repo525'!$H$1:$T$401,5,FALSE))+IF(VLOOKUP($A12,'[1]repo529'!$H$1:$T$410,5,FALSE)=0,"0",VLOOKUP($A12,'[1]repo529'!$H$1:$T$410,5,FALSE))+IF(VLOOKUP($A12,'[1]repo629'!$H$1:$T$406,5,FALSE)=0,"0",VLOOKUP($A12,'[1]repo629'!$H$1:$T$406,5,FALSE))+IF(VLOOKUP($A12,'[1]repo625_i_INNE'!$H$1:$T$397,5,FALSE)=0,"0",VLOOKUP($A12,'[1]repo625_i_INNE'!$H$1:$T$397,5,FALSE)))</f>
        <v>2030.0081655</v>
      </c>
      <c r="J12" s="21">
        <f>SUM(IF(VLOOKUP($A12,'[1]repo525'!$H$1:$T$401,3,FALSE)=0,"0",VLOOKUP($A12,'[1]repo525'!$H$1:$T$401,3,FALSE))+IF(VLOOKUP($A12,'[1]repo529'!$H$1:$T$410,3,FALSE)=0,"0",VLOOKUP($A12,'[1]repo529'!$H$1:$T$410,3,FALSE))+IF(VLOOKUP($A12,'[1]repo629'!$H$1:$T$406,3,FALSE)=0,"0",VLOOKUP($A12,'[1]repo629'!$H$1:$T$406,3,FALSE))+IF(VLOOKUP($A12,'[1]repo625_i_INNE'!$H$1:$T$397,3,FALSE)=0,"0",VLOOKUP($A12,'[1]repo625_i_INNE'!$H$1:$T$397,3,FALSE)))</f>
        <v>21</v>
      </c>
      <c r="K12" s="22">
        <f t="shared" si="0"/>
        <v>1530000</v>
      </c>
      <c r="L12" s="23">
        <f t="shared" si="0"/>
        <v>2336.6455155</v>
      </c>
      <c r="M12" s="24">
        <f t="shared" si="0"/>
        <v>55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16</v>
      </c>
      <c r="B13" s="19">
        <f>SUM(IF(VLOOKUP($A13,'[1]cash117'!$H$1:$T$404,4,FALSE)=0,0,VLOOKUP($A13,'[1]cash117'!$H$1:$T$404,4,FALSE))+IF(VLOOKUP($A13,'[1]cash119'!$H$1:$T$403,4,FALSE)=0,0,VLOOKUP($A13,'[1]cash119'!$H$1:$T$403,4,FALSE))+IF(VLOOKUP($A13,'[1]cash120'!$H$1:$T$418,4,FALSE)=0,0,VLOOKUP($A13,'[1]cash120'!$H$1:$T$418,4,FALSE)))</f>
        <v>335000</v>
      </c>
      <c r="C13" s="20">
        <f>SUM(IF(VLOOKUP($A13,'[1]cash117'!$H$1:$T$404,5,FALSE)=0,"0",VLOOKUP($A13,'[1]cash117'!$H$1:$T$404,5,FALSE))+IF(VLOOKUP($A13,'[1]cash119'!$H$1:$T$403,5,FALSE)=0,"0",VLOOKUP($A13,'[1]cash119'!$H$1:$T$403,5,FALSE))+IF(VLOOKUP($A13,'[1]cash120'!$H$1:$T$418,5,FALSE)=0,"0",VLOOKUP($A13,'[1]cash120'!$H$1:$T$418,5,FALSE)))</f>
        <v>249.43885</v>
      </c>
      <c r="D13" s="21">
        <f>SUM(IF(VLOOKUP($A13,'[1]cash117'!$H$1:$T$404,3,FALSE)=0,"0",VLOOKUP($A13,'[1]cash117'!$H$1:$T$404,3,FALSE))+IF(VLOOKUP($A13,'[1]cash119'!$H$1:$T$403,3,FALSE)=0,"0",VLOOKUP($A13,'[1]cash119'!$H$1:$T$403,3,FALSE))+IF(VLOOKUP($A13,'[1]cash120'!$H$1:$T$418,3,FALSE)=0,"0",VLOOKUP($A13,'[1]cash120'!$H$1:$T$418,3,FALSE)))</f>
        <v>30</v>
      </c>
      <c r="E13" s="19">
        <f>SUM(IF(VLOOKUP($A13,'[1]rfq417'!$H$1:$T$406,4,FALSE)=0,0,VLOOKUP($A13,'[1]rfq417'!$H$1:$T$406,4,FALSE))+IF(VLOOKUP($A13,'[1]rfq419'!$H$1:$T$406,4,FALSE)=0,0,VLOOKUP($A13,'[1]rfq419'!$H$1:$T$406,4,FALSE))+IF(VLOOKUP($A13,'[1]rfq420'!$H$1:$T$406,4,FALSE)=0,0,VLOOKUP($A13,'[1]rfq420'!$H$1:$T$406,4,FALSE)))</f>
        <v>0</v>
      </c>
      <c r="F13" s="20">
        <f>SUM(IF(VLOOKUP($A13,'[1]rfq417'!$H$1:$T$406,5,FALSE)=0,"0",VLOOKUP($A13,'[1]rfq417'!$H$1:$T$406,5,FALSE))+IF(VLOOKUP($A13,'[1]rfq419'!$H$1:$T$406,5,FALSE)=0,"0",VLOOKUP($A13,'[1]rfq419'!$H$1:$T$406,5,FALSE))+IF(VLOOKUP($A13,'[1]rfq420'!$H$1:$T$406,5,FALSE)=0,"0",VLOOKUP($A13,'[1]rfq420'!$H$1:$T$406,5,FALSE)))</f>
        <v>0</v>
      </c>
      <c r="G13" s="21">
        <f>SUM(IF(VLOOKUP($A13,'[1]rfq417'!$H$1:$T$406,3,FALSE)=0,"0",VLOOKUP($A13,'[1]rfq417'!$H$1:$T$406,3,FALSE))+IF(VLOOKUP($A13,'[1]rfq419'!$H$1:$T$406,3,FALSE)=0,"0",VLOOKUP($A13,'[1]rfq419'!$H$1:$T$406,3,FALSE))+IF(VLOOKUP($A13,'[1]rfq420'!$H$1:$T$406,3,FALSE)=0,"0",VLOOKUP($A13,'[1]rfq420'!$H$1:$T$406,3,FALSE)))</f>
        <v>0</v>
      </c>
      <c r="H13" s="19">
        <f>SUM(IF(VLOOKUP($A13,'[1]repo525'!$H$1:$T$401,4,FALSE)=0,"0",VLOOKUP($A13,'[1]repo525'!$H$1:$T$401,4,FALSE))+IF(VLOOKUP($A13,'[1]repo529'!$H$1:$T$410,4,FALSE)=0,"0",VLOOKUP($A13,'[1]repo529'!$H$1:$T$410,4,FALSE))+IF(VLOOKUP($A13,'[1]repo629'!$H$1:$T$406,4,FALSE)=0,"0",VLOOKUP($A13,'[1]repo629'!$H$1:$T$406,4,FALSE))+IF(VLOOKUP($A13,'[1]repo625_i_INNE'!$H$1:$T$397,4,FALSE)=0,"0",VLOOKUP($A13,'[1]repo625_i_INNE'!$H$1:$T$397,4,FALSE)))</f>
        <v>2457500</v>
      </c>
      <c r="I13" s="20">
        <f>SUM(IF(VLOOKUP($A13,'[1]repo525'!$H$1:$T$401,5,FALSE)=0,"0",VLOOKUP($A13,'[1]repo525'!$H$1:$T$401,5,FALSE))+IF(VLOOKUP($A13,'[1]repo529'!$H$1:$T$410,5,FALSE)=0,"0",VLOOKUP($A13,'[1]repo529'!$H$1:$T$410,5,FALSE))+IF(VLOOKUP($A13,'[1]repo629'!$H$1:$T$406,5,FALSE)=0,"0",VLOOKUP($A13,'[1]repo629'!$H$1:$T$406,5,FALSE))+IF(VLOOKUP($A13,'[1]repo625_i_INNE'!$H$1:$T$397,5,FALSE)=0,"0",VLOOKUP($A13,'[1]repo625_i_INNE'!$H$1:$T$397,5,FALSE)))</f>
        <v>3648.63316111</v>
      </c>
      <c r="J13" s="21">
        <f>SUM(IF(VLOOKUP($A13,'[1]repo525'!$H$1:$T$401,3,FALSE)=0,"0",VLOOKUP($A13,'[1]repo525'!$H$1:$T$401,3,FALSE))+IF(VLOOKUP($A13,'[1]repo529'!$H$1:$T$410,3,FALSE)=0,"0",VLOOKUP($A13,'[1]repo529'!$H$1:$T$410,3,FALSE))+IF(VLOOKUP($A13,'[1]repo629'!$H$1:$T$406,3,FALSE)=0,"0",VLOOKUP($A13,'[1]repo629'!$H$1:$T$406,3,FALSE))+IF(VLOOKUP($A13,'[1]repo625_i_INNE'!$H$1:$T$397,3,FALSE)=0,"0",VLOOKUP($A13,'[1]repo625_i_INNE'!$H$1:$T$397,3,FALSE)))</f>
        <v>30</v>
      </c>
      <c r="K13" s="22">
        <f t="shared" si="0"/>
        <v>2792500</v>
      </c>
      <c r="L13" s="23">
        <f t="shared" si="0"/>
        <v>3898.07201111</v>
      </c>
      <c r="M13" s="24">
        <f t="shared" si="0"/>
        <v>60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18" t="s">
        <v>17</v>
      </c>
      <c r="B14" s="19">
        <f>SUM(IF(VLOOKUP($A14,'[1]cash117'!$H$1:$T$404,4,FALSE)=0,0,VLOOKUP($A14,'[1]cash117'!$H$1:$T$404,4,FALSE))+IF(VLOOKUP($A14,'[1]cash119'!$H$1:$T$403,4,FALSE)=0,0,VLOOKUP($A14,'[1]cash119'!$H$1:$T$403,4,FALSE))+IF(VLOOKUP($A14,'[1]cash120'!$H$1:$T$418,4,FALSE)=0,0,VLOOKUP($A14,'[1]cash120'!$H$1:$T$418,4,FALSE)))</f>
        <v>1160000</v>
      </c>
      <c r="C14" s="20">
        <f>SUM(IF(VLOOKUP($A14,'[1]cash117'!$H$1:$T$404,5,FALSE)=0,"0",VLOOKUP($A14,'[1]cash117'!$H$1:$T$404,5,FALSE))+IF(VLOOKUP($A14,'[1]cash119'!$H$1:$T$403,5,FALSE)=0,"0",VLOOKUP($A14,'[1]cash119'!$H$1:$T$403,5,FALSE))+IF(VLOOKUP($A14,'[1]cash120'!$H$1:$T$418,5,FALSE)=0,"0",VLOOKUP($A14,'[1]cash120'!$H$1:$T$418,5,FALSE)))</f>
        <v>1216.7368499999998</v>
      </c>
      <c r="D14" s="21">
        <f>SUM(IF(VLOOKUP($A14,'[1]cash117'!$H$1:$T$404,3,FALSE)=0,"0",VLOOKUP($A14,'[1]cash117'!$H$1:$T$404,3,FALSE))+IF(VLOOKUP($A14,'[1]cash119'!$H$1:$T$403,3,FALSE)=0,"0",VLOOKUP($A14,'[1]cash119'!$H$1:$T$403,3,FALSE))+IF(VLOOKUP($A14,'[1]cash120'!$H$1:$T$418,3,FALSE)=0,"0",VLOOKUP($A14,'[1]cash120'!$H$1:$T$418,3,FALSE)))</f>
        <v>118</v>
      </c>
      <c r="E14" s="19">
        <f>SUM(IF(VLOOKUP($A14,'[1]rfq417'!$H$1:$T$406,4,FALSE)=0,0,VLOOKUP($A14,'[1]rfq417'!$H$1:$T$406,4,FALSE))+IF(VLOOKUP($A14,'[1]rfq419'!$H$1:$T$406,4,FALSE)=0,0,VLOOKUP($A14,'[1]rfq419'!$H$1:$T$406,4,FALSE))+IF(VLOOKUP($A14,'[1]rfq420'!$H$1:$T$406,4,FALSE)=0,0,VLOOKUP($A14,'[1]rfq420'!$H$1:$T$406,4,FALSE)))</f>
        <v>0</v>
      </c>
      <c r="F14" s="20">
        <f>SUM(IF(VLOOKUP($A14,'[1]rfq417'!$H$1:$T$406,5,FALSE)=0,"0",VLOOKUP($A14,'[1]rfq417'!$H$1:$T$406,5,FALSE))+IF(VLOOKUP($A14,'[1]rfq419'!$H$1:$T$406,5,FALSE)=0,"0",VLOOKUP($A14,'[1]rfq419'!$H$1:$T$406,5,FALSE))+IF(VLOOKUP($A14,'[1]rfq420'!$H$1:$T$406,5,FALSE)=0,"0",VLOOKUP($A14,'[1]rfq420'!$H$1:$T$406,5,FALSE)))</f>
        <v>0</v>
      </c>
      <c r="G14" s="21">
        <f>SUM(IF(VLOOKUP($A14,'[1]rfq417'!$H$1:$T$406,3,FALSE)=0,"0",VLOOKUP($A14,'[1]rfq417'!$H$1:$T$406,3,FALSE))+IF(VLOOKUP($A14,'[1]rfq419'!$H$1:$T$406,3,FALSE)=0,"0",VLOOKUP($A14,'[1]rfq419'!$H$1:$T$406,3,FALSE))+IF(VLOOKUP($A14,'[1]rfq420'!$H$1:$T$406,3,FALSE)=0,"0",VLOOKUP($A14,'[1]rfq420'!$H$1:$T$406,3,FALSE)))</f>
        <v>0</v>
      </c>
      <c r="H14" s="19">
        <f>SUM(IF(VLOOKUP($A14,'[1]repo525'!$H$1:$T$401,4,FALSE)=0,"0",VLOOKUP($A14,'[1]repo525'!$H$1:$T$401,4,FALSE))+IF(VLOOKUP($A14,'[1]repo529'!$H$1:$T$410,4,FALSE)=0,"0",VLOOKUP($A14,'[1]repo529'!$H$1:$T$410,4,FALSE))+IF(VLOOKUP($A14,'[1]repo629'!$H$1:$T$406,4,FALSE)=0,"0",VLOOKUP($A14,'[1]repo629'!$H$1:$T$406,4,FALSE))+IF(VLOOKUP($A14,'[1]repo625_i_INNE'!$H$1:$T$397,4,FALSE)=0,"0",VLOOKUP($A14,'[1]repo625_i_INNE'!$H$1:$T$397,4,FALSE)))</f>
        <v>380000</v>
      </c>
      <c r="I14" s="20">
        <f>SUM(IF(VLOOKUP($A14,'[1]repo525'!$H$1:$T$401,5,FALSE)=0,"0",VLOOKUP($A14,'[1]repo525'!$H$1:$T$401,5,FALSE))+IF(VLOOKUP($A14,'[1]repo529'!$H$1:$T$410,5,FALSE)=0,"0",VLOOKUP($A14,'[1]repo529'!$H$1:$T$410,5,FALSE))+IF(VLOOKUP($A14,'[1]repo629'!$H$1:$T$406,5,FALSE)=0,"0",VLOOKUP($A14,'[1]repo629'!$H$1:$T$406,5,FALSE))+IF(VLOOKUP($A14,'[1]repo625_i_INNE'!$H$1:$T$397,5,FALSE)=0,"0",VLOOKUP($A14,'[1]repo625_i_INNE'!$H$1:$T$397,5,FALSE)))</f>
        <v>793.09703041</v>
      </c>
      <c r="J14" s="21">
        <f>SUM(IF(VLOOKUP($A14,'[1]repo525'!$H$1:$T$401,3,FALSE)=0,"0",VLOOKUP($A14,'[1]repo525'!$H$1:$T$401,3,FALSE))+IF(VLOOKUP($A14,'[1]repo529'!$H$1:$T$410,3,FALSE)=0,"0",VLOOKUP($A14,'[1]repo529'!$H$1:$T$410,3,FALSE))+IF(VLOOKUP($A14,'[1]repo629'!$H$1:$T$406,3,FALSE)=0,"0",VLOOKUP($A14,'[1]repo629'!$H$1:$T$406,3,FALSE))+IF(VLOOKUP($A14,'[1]repo625_i_INNE'!$H$1:$T$397,3,FALSE)=0,"0",VLOOKUP($A14,'[1]repo625_i_INNE'!$H$1:$T$397,3,FALSE)))</f>
        <v>6</v>
      </c>
      <c r="K14" s="22">
        <f t="shared" si="0"/>
        <v>1540000</v>
      </c>
      <c r="L14" s="23">
        <f t="shared" si="0"/>
        <v>2009.83388041</v>
      </c>
      <c r="M14" s="24">
        <f t="shared" si="0"/>
        <v>124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6" t="s">
        <v>18</v>
      </c>
      <c r="B15" s="19">
        <f>SUM(IF(VLOOKUP($A15,'[1]cash117'!$H$1:$T$404,4,FALSE)=0,0,VLOOKUP($A15,'[1]cash117'!$H$1:$T$404,4,FALSE))+IF(VLOOKUP($A15,'[1]cash119'!$H$1:$T$403,4,FALSE)=0,0,VLOOKUP($A15,'[1]cash119'!$H$1:$T$403,4,FALSE))+IF(VLOOKUP($A15,'[1]cash120'!$H$1:$T$418,4,FALSE)=0,0,VLOOKUP($A15,'[1]cash120'!$H$1:$T$418,4,FALSE)))</f>
        <v>0</v>
      </c>
      <c r="C15" s="20">
        <f>SUM(IF(VLOOKUP($A15,'[1]cash117'!$H$1:$T$404,5,FALSE)=0,"0",VLOOKUP($A15,'[1]cash117'!$H$1:$T$404,5,FALSE))+IF(VLOOKUP($A15,'[1]cash119'!$H$1:$T$403,5,FALSE)=0,"0",VLOOKUP($A15,'[1]cash119'!$H$1:$T$403,5,FALSE))+IF(VLOOKUP($A15,'[1]cash120'!$H$1:$T$418,5,FALSE)=0,"0",VLOOKUP($A15,'[1]cash120'!$H$1:$T$418,5,FALSE)))</f>
        <v>0</v>
      </c>
      <c r="D15" s="21">
        <f>SUM(IF(VLOOKUP($A15,'[1]cash117'!$H$1:$T$404,3,FALSE)=0,"0",VLOOKUP($A15,'[1]cash117'!$H$1:$T$404,3,FALSE))+IF(VLOOKUP($A15,'[1]cash119'!$H$1:$T$403,3,FALSE)=0,"0",VLOOKUP($A15,'[1]cash119'!$H$1:$T$403,3,FALSE))+IF(VLOOKUP($A15,'[1]cash120'!$H$1:$T$418,3,FALSE)=0,"0",VLOOKUP($A15,'[1]cash120'!$H$1:$T$418,3,FALSE)))</f>
        <v>0</v>
      </c>
      <c r="E15" s="19">
        <f>SUM(IF(VLOOKUP($A15,'[1]rfq417'!$H$1:$T$406,4,FALSE)=0,0,VLOOKUP($A15,'[1]rfq417'!$H$1:$T$406,4,FALSE))+IF(VLOOKUP($A15,'[1]rfq419'!$H$1:$T$406,4,FALSE)=0,0,VLOOKUP($A15,'[1]rfq419'!$H$1:$T$406,4,FALSE))+IF(VLOOKUP($A15,'[1]rfq420'!$H$1:$T$406,4,FALSE)=0,0,VLOOKUP($A15,'[1]rfq420'!$H$1:$T$406,4,FALSE)))</f>
        <v>0</v>
      </c>
      <c r="F15" s="20">
        <f>SUM(IF(VLOOKUP($A15,'[1]rfq417'!$H$1:$T$406,5,FALSE)=0,"0",VLOOKUP($A15,'[1]rfq417'!$H$1:$T$406,5,FALSE))+IF(VLOOKUP($A15,'[1]rfq419'!$H$1:$T$406,5,FALSE)=0,"0",VLOOKUP($A15,'[1]rfq419'!$H$1:$T$406,5,FALSE))+IF(VLOOKUP($A15,'[1]rfq420'!$H$1:$T$406,5,FALSE)=0,"0",VLOOKUP($A15,'[1]rfq420'!$H$1:$T$406,5,FALSE)))</f>
        <v>0</v>
      </c>
      <c r="G15" s="21">
        <f>SUM(IF(VLOOKUP($A15,'[1]rfq417'!$H$1:$T$406,3,FALSE)=0,"0",VLOOKUP($A15,'[1]rfq417'!$H$1:$T$406,3,FALSE))+IF(VLOOKUP($A15,'[1]rfq419'!$H$1:$T$406,3,FALSE)=0,"0",VLOOKUP($A15,'[1]rfq419'!$H$1:$T$406,3,FALSE))+IF(VLOOKUP($A15,'[1]rfq420'!$H$1:$T$406,3,FALSE)=0,"0",VLOOKUP($A15,'[1]rfq420'!$H$1:$T$406,3,FALSE)))</f>
        <v>0</v>
      </c>
      <c r="H15" s="19">
        <f>SUM(IF(VLOOKUP($A15,'[1]repo525'!$H$1:$T$401,4,FALSE)=0,"0",VLOOKUP($A15,'[1]repo525'!$H$1:$T$401,4,FALSE))+IF(VLOOKUP($A15,'[1]repo529'!$H$1:$T$410,4,FALSE)=0,"0",VLOOKUP($A15,'[1]repo529'!$H$1:$T$410,4,FALSE))+IF(VLOOKUP($A15,'[1]repo629'!$H$1:$T$406,4,FALSE)=0,"0",VLOOKUP($A15,'[1]repo629'!$H$1:$T$406,4,FALSE))+IF(VLOOKUP($A15,'[1]repo625_i_INNE'!$H$1:$T$397,4,FALSE)=0,"0",VLOOKUP($A15,'[1]repo625_i_INNE'!$H$1:$T$397,4,FALSE)))</f>
        <v>0</v>
      </c>
      <c r="I15" s="20">
        <f>SUM(IF(VLOOKUP($A15,'[1]repo525'!$H$1:$T$401,5,FALSE)=0,"0",VLOOKUP($A15,'[1]repo525'!$H$1:$T$401,5,FALSE))+IF(VLOOKUP($A15,'[1]repo529'!$H$1:$T$410,5,FALSE)=0,"0",VLOOKUP($A15,'[1]repo529'!$H$1:$T$410,5,FALSE))+IF(VLOOKUP($A15,'[1]repo629'!$H$1:$T$406,5,FALSE)=0,"0",VLOOKUP($A15,'[1]repo629'!$H$1:$T$406,5,FALSE))+IF(VLOOKUP($A15,'[1]repo625_i_INNE'!$H$1:$T$397,5,FALSE)=0,"0",VLOOKUP($A15,'[1]repo625_i_INNE'!$H$1:$T$397,5,FALSE)))</f>
        <v>0</v>
      </c>
      <c r="J15" s="21">
        <f>SUM(IF(VLOOKUP($A15,'[1]repo525'!$H$1:$T$401,3,FALSE)=0,"0",VLOOKUP($A15,'[1]repo525'!$H$1:$T$401,3,FALSE))+IF(VLOOKUP($A15,'[1]repo529'!$H$1:$T$410,3,FALSE)=0,"0",VLOOKUP($A15,'[1]repo529'!$H$1:$T$410,3,FALSE))+IF(VLOOKUP($A15,'[1]repo629'!$H$1:$T$406,3,FALSE)=0,"0",VLOOKUP($A15,'[1]repo629'!$H$1:$T$406,3,FALSE))+IF(VLOOKUP($A15,'[1]repo625_i_INNE'!$H$1:$T$397,3,FALSE)=0,"0",VLOOKUP($A15,'[1]repo625_i_INNE'!$H$1:$T$397,3,FALSE)))</f>
        <v>0</v>
      </c>
      <c r="K15" s="22">
        <f t="shared" si="0"/>
        <v>0</v>
      </c>
      <c r="L15" s="23">
        <f t="shared" si="0"/>
        <v>0</v>
      </c>
      <c r="M15" s="24">
        <f t="shared" si="0"/>
        <v>0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5.75">
      <c r="A16" s="27" t="s">
        <v>19</v>
      </c>
      <c r="B16" s="19">
        <f>SUM(IF(VLOOKUP($A16,'[1]cash117'!$H$1:$T$404,4,FALSE)=0,0,VLOOKUP($A16,'[1]cash117'!$H$1:$T$404,4,FALSE))+IF(VLOOKUP($A16,'[1]cash119'!$H$1:$T$403,4,FALSE)=0,0,VLOOKUP($A16,'[1]cash119'!$H$1:$T$403,4,FALSE))+IF(VLOOKUP($A16,'[1]cash120'!$H$1:$T$418,4,FALSE)=0,0,VLOOKUP($A16,'[1]cash120'!$H$1:$T$418,4,FALSE)))</f>
        <v>0</v>
      </c>
      <c r="C16" s="20">
        <f>SUM(IF(VLOOKUP($A16,'[1]cash117'!$H$1:$T$404,5,FALSE)=0,"0",VLOOKUP($A16,'[1]cash117'!$H$1:$T$404,5,FALSE))+IF(VLOOKUP($A16,'[1]cash119'!$H$1:$T$403,5,FALSE)=0,"0",VLOOKUP($A16,'[1]cash119'!$H$1:$T$403,5,FALSE))+IF(VLOOKUP($A16,'[1]cash120'!$H$1:$T$418,5,FALSE)=0,"0",VLOOKUP($A16,'[1]cash120'!$H$1:$T$418,5,FALSE)))</f>
        <v>0</v>
      </c>
      <c r="D16" s="21">
        <f>SUM(IF(VLOOKUP($A16,'[1]cash117'!$H$1:$T$404,3,FALSE)=0,"0",VLOOKUP($A16,'[1]cash117'!$H$1:$T$404,3,FALSE))+IF(VLOOKUP($A16,'[1]cash119'!$H$1:$T$403,3,FALSE)=0,"0",VLOOKUP($A16,'[1]cash119'!$H$1:$T$403,3,FALSE))+IF(VLOOKUP($A16,'[1]cash120'!$H$1:$T$418,3,FALSE)=0,"0",VLOOKUP($A16,'[1]cash120'!$H$1:$T$418,3,FALSE)))</f>
        <v>0</v>
      </c>
      <c r="E16" s="19">
        <f>SUM(IF(VLOOKUP($A16,'[1]rfq417'!$H$1:$T$406,4,FALSE)=0,0,VLOOKUP($A16,'[1]rfq417'!$H$1:$T$406,4,FALSE))+IF(VLOOKUP($A16,'[1]rfq419'!$H$1:$T$406,4,FALSE)=0,0,VLOOKUP($A16,'[1]rfq419'!$H$1:$T$406,4,FALSE))+IF(VLOOKUP($A16,'[1]rfq420'!$H$1:$T$406,4,FALSE)=0,0,VLOOKUP($A16,'[1]rfq420'!$H$1:$T$406,4,FALSE)))</f>
        <v>0</v>
      </c>
      <c r="F16" s="20">
        <f>SUM(IF(VLOOKUP($A16,'[1]rfq417'!$H$1:$T$406,5,FALSE)=0,"0",VLOOKUP($A16,'[1]rfq417'!$H$1:$T$406,5,FALSE))+IF(VLOOKUP($A16,'[1]rfq419'!$H$1:$T$406,5,FALSE)=0,"0",VLOOKUP($A16,'[1]rfq419'!$H$1:$T$406,5,FALSE))+IF(VLOOKUP($A16,'[1]rfq420'!$H$1:$T$406,5,FALSE)=0,"0",VLOOKUP($A16,'[1]rfq420'!$H$1:$T$406,5,FALSE)))</f>
        <v>0</v>
      </c>
      <c r="G16" s="21">
        <f>SUM(IF(VLOOKUP($A16,'[1]rfq417'!$H$1:$T$406,3,FALSE)=0,"0",VLOOKUP($A16,'[1]rfq417'!$H$1:$T$406,3,FALSE))+IF(VLOOKUP($A16,'[1]rfq419'!$H$1:$T$406,3,FALSE)=0,"0",VLOOKUP($A16,'[1]rfq419'!$H$1:$T$406,3,FALSE))+IF(VLOOKUP($A16,'[1]rfq420'!$H$1:$T$406,3,FALSE)=0,"0",VLOOKUP($A16,'[1]rfq420'!$H$1:$T$406,3,FALSE)))</f>
        <v>0</v>
      </c>
      <c r="H16" s="19">
        <f>SUM(IF(VLOOKUP($A16,'[1]repo525'!$H$1:$T$401,4,FALSE)=0,"0",VLOOKUP($A16,'[1]repo525'!$H$1:$T$401,4,FALSE))+IF(VLOOKUP($A16,'[1]repo529'!$H$1:$T$410,4,FALSE)=0,"0",VLOOKUP($A16,'[1]repo529'!$H$1:$T$410,4,FALSE))+IF(VLOOKUP($A16,'[1]repo629'!$H$1:$T$406,4,FALSE)=0,"0",VLOOKUP($A16,'[1]repo629'!$H$1:$T$406,4,FALSE))+IF(VLOOKUP($A16,'[1]repo625_i_INNE'!$H$1:$T$397,4,FALSE)=0,"0",VLOOKUP($A16,'[1]repo625_i_INNE'!$H$1:$T$397,4,FALSE)))</f>
        <v>0</v>
      </c>
      <c r="I16" s="20">
        <f>SUM(IF(VLOOKUP($A16,'[1]repo525'!$H$1:$T$401,5,FALSE)=0,"0",VLOOKUP($A16,'[1]repo525'!$H$1:$T$401,5,FALSE))+IF(VLOOKUP($A16,'[1]repo529'!$H$1:$T$410,5,FALSE)=0,"0",VLOOKUP($A16,'[1]repo529'!$H$1:$T$410,5,FALSE))+IF(VLOOKUP($A16,'[1]repo629'!$H$1:$T$406,5,FALSE)=0,"0",VLOOKUP($A16,'[1]repo629'!$H$1:$T$406,5,FALSE))+IF(VLOOKUP($A16,'[1]repo625_i_INNE'!$H$1:$T$397,5,FALSE)=0,"0",VLOOKUP($A16,'[1]repo625_i_INNE'!$H$1:$T$397,5,FALSE)))</f>
        <v>0</v>
      </c>
      <c r="J16" s="21">
        <f>SUM(IF(VLOOKUP($A16,'[1]repo525'!$H$1:$T$401,3,FALSE)=0,"0",VLOOKUP($A16,'[1]repo525'!$H$1:$T$401,3,FALSE))+IF(VLOOKUP($A16,'[1]repo529'!$H$1:$T$410,3,FALSE)=0,"0",VLOOKUP($A16,'[1]repo529'!$H$1:$T$410,3,FALSE))+IF(VLOOKUP($A16,'[1]repo629'!$H$1:$T$406,3,FALSE)=0,"0",VLOOKUP($A16,'[1]repo629'!$H$1:$T$406,3,FALSE))+IF(VLOOKUP($A16,'[1]repo625_i_INNE'!$H$1:$T$397,3,FALSE)=0,"0",VLOOKUP($A16,'[1]repo625_i_INNE'!$H$1:$T$397,3,FALSE)))</f>
        <v>0</v>
      </c>
      <c r="K16" s="22">
        <f t="shared" si="0"/>
        <v>0</v>
      </c>
      <c r="L16" s="23">
        <f t="shared" si="0"/>
        <v>0</v>
      </c>
      <c r="M16" s="24">
        <f t="shared" si="0"/>
        <v>0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5.75">
      <c r="A17" s="27" t="s">
        <v>20</v>
      </c>
      <c r="B17" s="19">
        <f>SUM(IF(VLOOKUP($A17,'[1]cash117'!$H$1:$T$404,4,FALSE)=0,0,VLOOKUP($A17,'[1]cash117'!$H$1:$T$404,4,FALSE))+IF(VLOOKUP($A17,'[1]cash119'!$H$1:$T$403,4,FALSE)=0,0,VLOOKUP($A17,'[1]cash119'!$H$1:$T$403,4,FALSE))+IF(VLOOKUP($A17,'[1]cash120'!$H$1:$T$418,4,FALSE)=0,0,VLOOKUP($A17,'[1]cash120'!$H$1:$T$418,4,FALSE)))</f>
        <v>147500</v>
      </c>
      <c r="C17" s="20">
        <f>SUM(IF(VLOOKUP($A17,'[1]cash117'!$H$1:$T$404,5,FALSE)=0,"0",VLOOKUP($A17,'[1]cash117'!$H$1:$T$404,5,FALSE))+IF(VLOOKUP($A17,'[1]cash119'!$H$1:$T$403,5,FALSE)=0,"0",VLOOKUP($A17,'[1]cash119'!$H$1:$T$403,5,FALSE))+IF(VLOOKUP($A17,'[1]cash120'!$H$1:$T$418,5,FALSE)=0,"0",VLOOKUP($A17,'[1]cash120'!$H$1:$T$418,5,FALSE)))</f>
        <v>128.95375</v>
      </c>
      <c r="D17" s="21">
        <f>SUM(IF(VLOOKUP($A17,'[1]cash117'!$H$1:$T$404,3,FALSE)=0,"0",VLOOKUP($A17,'[1]cash117'!$H$1:$T$404,3,FALSE))+IF(VLOOKUP($A17,'[1]cash119'!$H$1:$T$403,3,FALSE)=0,"0",VLOOKUP($A17,'[1]cash119'!$H$1:$T$403,3,FALSE))+IF(VLOOKUP($A17,'[1]cash120'!$H$1:$T$418,3,FALSE)=0,"0",VLOOKUP($A17,'[1]cash120'!$H$1:$T$418,3,FALSE)))</f>
        <v>14</v>
      </c>
      <c r="E17" s="19">
        <f>SUM(IF(VLOOKUP($A17,'[1]rfq417'!$H$1:$T$406,4,FALSE)=0,0,VLOOKUP($A17,'[1]rfq417'!$H$1:$T$406,4,FALSE))+IF(VLOOKUP($A17,'[1]rfq419'!$H$1:$T$406,4,FALSE)=0,0,VLOOKUP($A17,'[1]rfq419'!$H$1:$T$406,4,FALSE))+IF(VLOOKUP($A17,'[1]rfq420'!$H$1:$T$406,4,FALSE)=0,0,VLOOKUP($A17,'[1]rfq420'!$H$1:$T$406,4,FALSE)))</f>
        <v>0</v>
      </c>
      <c r="F17" s="20">
        <f>SUM(IF(VLOOKUP($A17,'[1]rfq417'!$H$1:$T$406,5,FALSE)=0,"0",VLOOKUP($A17,'[1]rfq417'!$H$1:$T$406,5,FALSE))+IF(VLOOKUP($A17,'[1]rfq419'!$H$1:$T$406,5,FALSE)=0,"0",VLOOKUP($A17,'[1]rfq419'!$H$1:$T$406,5,FALSE))+IF(VLOOKUP($A17,'[1]rfq420'!$H$1:$T$406,5,FALSE)=0,"0",VLOOKUP($A17,'[1]rfq420'!$H$1:$T$406,5,FALSE)))</f>
        <v>0</v>
      </c>
      <c r="G17" s="21">
        <f>SUM(IF(VLOOKUP($A17,'[1]rfq417'!$H$1:$T$406,3,FALSE)=0,"0",VLOOKUP($A17,'[1]rfq417'!$H$1:$T$406,3,FALSE))+IF(VLOOKUP($A17,'[1]rfq419'!$H$1:$T$406,3,FALSE)=0,"0",VLOOKUP($A17,'[1]rfq419'!$H$1:$T$406,3,FALSE))+IF(VLOOKUP($A17,'[1]rfq420'!$H$1:$T$406,3,FALSE)=0,"0",VLOOKUP($A17,'[1]rfq420'!$H$1:$T$406,3,FALSE)))</f>
        <v>0</v>
      </c>
      <c r="H17" s="19">
        <f>SUM(IF(VLOOKUP($A17,'[1]repo525'!$H$1:$T$401,4,FALSE)=0,"0",VLOOKUP($A17,'[1]repo525'!$H$1:$T$401,4,FALSE))+IF(VLOOKUP($A17,'[1]repo529'!$H$1:$T$410,4,FALSE)=0,"0",VLOOKUP($A17,'[1]repo529'!$H$1:$T$410,4,FALSE))+IF(VLOOKUP($A17,'[1]repo629'!$H$1:$T$406,4,FALSE)=0,"0",VLOOKUP($A17,'[1]repo629'!$H$1:$T$406,4,FALSE))+IF(VLOOKUP($A17,'[1]repo625_i_INNE'!$H$1:$T$397,4,FALSE)=0,"0",VLOOKUP($A17,'[1]repo625_i_INNE'!$H$1:$T$397,4,FALSE)))</f>
        <v>815000</v>
      </c>
      <c r="I17" s="20">
        <f>SUM(IF(VLOOKUP($A17,'[1]repo525'!$H$1:$T$401,5,FALSE)=0,"0",VLOOKUP($A17,'[1]repo525'!$H$1:$T$401,5,FALSE))+IF(VLOOKUP($A17,'[1]repo529'!$H$1:$T$410,5,FALSE)=0,"0",VLOOKUP($A17,'[1]repo529'!$H$1:$T$410,5,FALSE))+IF(VLOOKUP($A17,'[1]repo629'!$H$1:$T$406,5,FALSE)=0,"0",VLOOKUP($A17,'[1]repo629'!$H$1:$T$406,5,FALSE))+IF(VLOOKUP($A17,'[1]repo625_i_INNE'!$H$1:$T$397,5,FALSE)=0,"0",VLOOKUP($A17,'[1]repo625_i_INNE'!$H$1:$T$397,5,FALSE)))</f>
        <v>1426.4034653499998</v>
      </c>
      <c r="J17" s="21">
        <f>SUM(IF(VLOOKUP($A17,'[1]repo525'!$H$1:$T$401,3,FALSE)=0,"0",VLOOKUP($A17,'[1]repo525'!$H$1:$T$401,3,FALSE))+IF(VLOOKUP($A17,'[1]repo529'!$H$1:$T$410,3,FALSE)=0,"0",VLOOKUP($A17,'[1]repo529'!$H$1:$T$410,3,FALSE))+IF(VLOOKUP($A17,'[1]repo629'!$H$1:$T$406,3,FALSE)=0,"0",VLOOKUP($A17,'[1]repo629'!$H$1:$T$406,3,FALSE))+IF(VLOOKUP($A17,'[1]repo625_i_INNE'!$H$1:$T$397,3,FALSE)=0,"0",VLOOKUP($A17,'[1]repo625_i_INNE'!$H$1:$T$397,3,FALSE)))</f>
        <v>27</v>
      </c>
      <c r="K17" s="22">
        <f t="shared" si="0"/>
        <v>962500</v>
      </c>
      <c r="L17" s="23">
        <f t="shared" si="0"/>
        <v>1555.35721535</v>
      </c>
      <c r="M17" s="24">
        <f t="shared" si="0"/>
        <v>41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7.25" customHeight="1">
      <c r="A18" s="27" t="s">
        <v>21</v>
      </c>
      <c r="B18" s="19">
        <f>SUM(IF(VLOOKUP($A18,'[1]cash117'!$H$1:$T$404,4,FALSE)=0,0,VLOOKUP($A18,'[1]cash117'!$H$1:$T$404,4,FALSE))+IF(VLOOKUP($A18,'[1]cash119'!$H$1:$T$403,4,FALSE)=0,0,VLOOKUP($A18,'[1]cash119'!$H$1:$T$403,4,FALSE))+IF(VLOOKUP($A18,'[1]cash120'!$H$1:$T$418,4,FALSE)=0,0,VLOOKUP($A18,'[1]cash120'!$H$1:$T$418,4,FALSE)))</f>
        <v>0</v>
      </c>
      <c r="C18" s="20">
        <f>SUM(IF(VLOOKUP($A18,'[1]cash117'!$H$1:$T$404,5,FALSE)=0,"0",VLOOKUP($A18,'[1]cash117'!$H$1:$T$404,5,FALSE))+IF(VLOOKUP($A18,'[1]cash119'!$H$1:$T$403,5,FALSE)=0,"0",VLOOKUP($A18,'[1]cash119'!$H$1:$T$403,5,FALSE))+IF(VLOOKUP($A18,'[1]cash120'!$H$1:$T$418,5,FALSE)=0,"0",VLOOKUP($A18,'[1]cash120'!$H$1:$T$418,5,FALSE)))</f>
        <v>0</v>
      </c>
      <c r="D18" s="21">
        <f>SUM(IF(VLOOKUP($A18,'[1]cash117'!$H$1:$T$404,3,FALSE)=0,"0",VLOOKUP($A18,'[1]cash117'!$H$1:$T$404,3,FALSE))+IF(VLOOKUP($A18,'[1]cash119'!$H$1:$T$403,3,FALSE)=0,"0",VLOOKUP($A18,'[1]cash119'!$H$1:$T$403,3,FALSE))+IF(VLOOKUP($A18,'[1]cash120'!$H$1:$T$418,3,FALSE)=0,"0",VLOOKUP($A18,'[1]cash120'!$H$1:$T$418,3,FALSE)))</f>
        <v>0</v>
      </c>
      <c r="E18" s="19">
        <f>SUM(IF(VLOOKUP($A18,'[1]rfq417'!$H$1:$T$406,4,FALSE)=0,0,VLOOKUP($A18,'[1]rfq417'!$H$1:$T$406,4,FALSE))+IF(VLOOKUP($A18,'[1]rfq419'!$H$1:$T$406,4,FALSE)=0,0,VLOOKUP($A18,'[1]rfq419'!$H$1:$T$406,4,FALSE))+IF(VLOOKUP($A18,'[1]rfq420'!$H$1:$T$406,4,FALSE)=0,0,VLOOKUP($A18,'[1]rfq420'!$H$1:$T$406,4,FALSE)))</f>
        <v>0</v>
      </c>
      <c r="F18" s="20">
        <f>SUM(IF(VLOOKUP($A18,'[1]rfq417'!$H$1:$T$406,5,FALSE)=0,"0",VLOOKUP($A18,'[1]rfq417'!$H$1:$T$406,5,FALSE))+IF(VLOOKUP($A18,'[1]rfq419'!$H$1:$T$406,5,FALSE)=0,"0",VLOOKUP($A18,'[1]rfq419'!$H$1:$T$406,5,FALSE))+IF(VLOOKUP($A18,'[1]rfq420'!$H$1:$T$406,5,FALSE)=0,"0",VLOOKUP($A18,'[1]rfq420'!$H$1:$T$406,5,FALSE)))</f>
        <v>0</v>
      </c>
      <c r="G18" s="21">
        <f>SUM(IF(VLOOKUP($A18,'[1]rfq417'!$H$1:$T$406,3,FALSE)=0,"0",VLOOKUP($A18,'[1]rfq417'!$H$1:$T$406,3,FALSE))+IF(VLOOKUP($A18,'[1]rfq419'!$H$1:$T$406,3,FALSE)=0,"0",VLOOKUP($A18,'[1]rfq419'!$H$1:$T$406,3,FALSE))+IF(VLOOKUP($A18,'[1]rfq420'!$H$1:$T$406,3,FALSE)=0,"0",VLOOKUP($A18,'[1]rfq420'!$H$1:$T$406,3,FALSE)))</f>
        <v>0</v>
      </c>
      <c r="H18" s="19">
        <f>SUM(IF(VLOOKUP($A18,'[1]repo525'!$H$1:$T$401,4,FALSE)=0,"0",VLOOKUP($A18,'[1]repo525'!$H$1:$T$401,4,FALSE))+IF(VLOOKUP($A18,'[1]repo529'!$H$1:$T$410,4,FALSE)=0,"0",VLOOKUP($A18,'[1]repo529'!$H$1:$T$410,4,FALSE))+IF(VLOOKUP($A18,'[1]repo629'!$H$1:$T$406,4,FALSE)=0,"0",VLOOKUP($A18,'[1]repo629'!$H$1:$T$406,4,FALSE))+IF(VLOOKUP($A18,'[1]repo625_i_INNE'!$H$1:$T$397,4,FALSE)=0,"0",VLOOKUP($A18,'[1]repo625_i_INNE'!$H$1:$T$397,4,FALSE)))</f>
        <v>565000</v>
      </c>
      <c r="I18" s="20">
        <f>SUM(IF(VLOOKUP($A18,'[1]repo525'!$H$1:$T$401,5,FALSE)=0,"0",VLOOKUP($A18,'[1]repo525'!$H$1:$T$401,5,FALSE))+IF(VLOOKUP($A18,'[1]repo529'!$H$1:$T$410,5,FALSE)=0,"0",VLOOKUP($A18,'[1]repo529'!$H$1:$T$410,5,FALSE))+IF(VLOOKUP($A18,'[1]repo629'!$H$1:$T$406,5,FALSE)=0,"0",VLOOKUP($A18,'[1]repo629'!$H$1:$T$406,5,FALSE))+IF(VLOOKUP($A18,'[1]repo625_i_INNE'!$H$1:$T$397,5,FALSE)=0,"0",VLOOKUP($A18,'[1]repo625_i_INNE'!$H$1:$T$397,5,FALSE)))</f>
        <v>1102.53936032</v>
      </c>
      <c r="J18" s="21">
        <f>SUM(IF(VLOOKUP($A18,'[1]repo525'!$H$1:$T$401,3,FALSE)=0,"0",VLOOKUP($A18,'[1]repo525'!$H$1:$T$401,3,FALSE))+IF(VLOOKUP($A18,'[1]repo529'!$H$1:$T$410,3,FALSE)=0,"0",VLOOKUP($A18,'[1]repo529'!$H$1:$T$410,3,FALSE))+IF(VLOOKUP($A18,'[1]repo629'!$H$1:$T$406,3,FALSE)=0,"0",VLOOKUP($A18,'[1]repo629'!$H$1:$T$406,3,FALSE))+IF(VLOOKUP($A18,'[1]repo625_i_INNE'!$H$1:$T$397,3,FALSE)=0,"0",VLOOKUP($A18,'[1]repo625_i_INNE'!$H$1:$T$397,3,FALSE)))</f>
        <v>6</v>
      </c>
      <c r="K18" s="22">
        <f t="shared" si="0"/>
        <v>565000</v>
      </c>
      <c r="L18" s="23">
        <f t="shared" si="0"/>
        <v>1102.53936032</v>
      </c>
      <c r="M18" s="24">
        <f t="shared" si="0"/>
        <v>6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7.25" customHeight="1">
      <c r="A19" s="27" t="s">
        <v>22</v>
      </c>
      <c r="B19" s="19">
        <f>SUM(IF(VLOOKUP($A19,'[1]cash117'!$H$1:$T$404,4,FALSE)=0,0,VLOOKUP($A19,'[1]cash117'!$H$1:$T$404,4,FALSE))+IF(VLOOKUP($A19,'[1]cash119'!$H$1:$T$403,4,FALSE)=0,0,VLOOKUP($A19,'[1]cash119'!$H$1:$T$403,4,FALSE))+IF(VLOOKUP($A19,'[1]cash120'!$H$1:$T$418,4,FALSE)=0,0,VLOOKUP($A19,'[1]cash120'!$H$1:$T$418,4,FALSE)))</f>
        <v>180000</v>
      </c>
      <c r="C19" s="20">
        <f>SUM(IF(VLOOKUP($A19,'[1]cash117'!$H$1:$T$404,5,FALSE)=0,"0",VLOOKUP($A19,'[1]cash117'!$H$1:$T$404,5,FALSE))+IF(VLOOKUP($A19,'[1]cash119'!$H$1:$T$403,5,FALSE)=0,"0",VLOOKUP($A19,'[1]cash119'!$H$1:$T$403,5,FALSE))+IF(VLOOKUP($A19,'[1]cash120'!$H$1:$T$418,5,FALSE)=0,"0",VLOOKUP($A19,'[1]cash120'!$H$1:$T$418,5,FALSE)))</f>
        <v>164.62290000000002</v>
      </c>
      <c r="D19" s="21">
        <f>SUM(IF(VLOOKUP($A19,'[1]cash117'!$H$1:$T$404,3,FALSE)=0,"0",VLOOKUP($A19,'[1]cash117'!$H$1:$T$404,3,FALSE))+IF(VLOOKUP($A19,'[1]cash119'!$H$1:$T$403,3,FALSE)=0,"0",VLOOKUP($A19,'[1]cash119'!$H$1:$T$403,3,FALSE))+IF(VLOOKUP($A19,'[1]cash120'!$H$1:$T$418,3,FALSE)=0,"0",VLOOKUP($A19,'[1]cash120'!$H$1:$T$418,3,FALSE)))</f>
        <v>16</v>
      </c>
      <c r="E19" s="19">
        <f>SUM(IF(VLOOKUP($A19,'[1]rfq417'!$H$1:$T$406,4,FALSE)=0,0,VLOOKUP($A19,'[1]rfq417'!$H$1:$T$406,4,FALSE))+IF(VLOOKUP($A19,'[1]rfq419'!$H$1:$T$406,4,FALSE)=0,0,VLOOKUP($A19,'[1]rfq419'!$H$1:$T$406,4,FALSE))+IF(VLOOKUP($A19,'[1]rfq420'!$H$1:$T$406,4,FALSE)=0,0,VLOOKUP($A19,'[1]rfq420'!$H$1:$T$406,4,FALSE)))</f>
        <v>0</v>
      </c>
      <c r="F19" s="20">
        <f>SUM(IF(VLOOKUP($A19,'[1]rfq417'!$H$1:$T$406,5,FALSE)=0,"0",VLOOKUP($A19,'[1]rfq417'!$H$1:$T$406,5,FALSE))+IF(VLOOKUP($A19,'[1]rfq419'!$H$1:$T$406,5,FALSE)=0,"0",VLOOKUP($A19,'[1]rfq419'!$H$1:$T$406,5,FALSE))+IF(VLOOKUP($A19,'[1]rfq420'!$H$1:$T$406,5,FALSE)=0,"0",VLOOKUP($A19,'[1]rfq420'!$H$1:$T$406,5,FALSE)))</f>
        <v>0</v>
      </c>
      <c r="G19" s="21">
        <f>SUM(IF(VLOOKUP($A19,'[1]rfq417'!$H$1:$T$406,3,FALSE)=0,"0",VLOOKUP($A19,'[1]rfq417'!$H$1:$T$406,3,FALSE))+IF(VLOOKUP($A19,'[1]rfq419'!$H$1:$T$406,3,FALSE)=0,"0",VLOOKUP($A19,'[1]rfq419'!$H$1:$T$406,3,FALSE))+IF(VLOOKUP($A19,'[1]rfq420'!$H$1:$T$406,3,FALSE)=0,"0",VLOOKUP($A19,'[1]rfq420'!$H$1:$T$406,3,FALSE)))</f>
        <v>0</v>
      </c>
      <c r="H19" s="19">
        <f>SUM(IF(VLOOKUP($A19,'[1]repo525'!$H$1:$T$401,4,FALSE)=0,"0",VLOOKUP($A19,'[1]repo525'!$H$1:$T$401,4,FALSE))+IF(VLOOKUP($A19,'[1]repo529'!$H$1:$T$410,4,FALSE)=0,"0",VLOOKUP($A19,'[1]repo529'!$H$1:$T$410,4,FALSE))+IF(VLOOKUP($A19,'[1]repo629'!$H$1:$T$406,4,FALSE)=0,"0",VLOOKUP($A19,'[1]repo629'!$H$1:$T$406,4,FALSE))+IF(VLOOKUP($A19,'[1]repo625_i_INNE'!$H$1:$T$397,4,FALSE)=0,"0",VLOOKUP($A19,'[1]repo625_i_INNE'!$H$1:$T$397,4,FALSE)))</f>
        <v>240000</v>
      </c>
      <c r="I19" s="20">
        <f>SUM(IF(VLOOKUP($A19,'[1]repo525'!$H$1:$T$401,5,FALSE)=0,"0",VLOOKUP($A19,'[1]repo525'!$H$1:$T$401,5,FALSE))+IF(VLOOKUP($A19,'[1]repo529'!$H$1:$T$410,5,FALSE)=0,"0",VLOOKUP($A19,'[1]repo529'!$H$1:$T$410,5,FALSE))+IF(VLOOKUP($A19,'[1]repo629'!$H$1:$T$406,5,FALSE)=0,"0",VLOOKUP($A19,'[1]repo629'!$H$1:$T$406,5,FALSE))+IF(VLOOKUP($A19,'[1]repo625_i_INNE'!$H$1:$T$397,5,FALSE)=0,"0",VLOOKUP($A19,'[1]repo625_i_INNE'!$H$1:$T$397,5,FALSE)))</f>
        <v>438.3051206</v>
      </c>
      <c r="J19" s="21">
        <f>SUM(IF(VLOOKUP($A19,'[1]repo525'!$H$1:$T$401,3,FALSE)=0,"0",VLOOKUP($A19,'[1]repo525'!$H$1:$T$401,3,FALSE))+IF(VLOOKUP($A19,'[1]repo529'!$H$1:$T$410,3,FALSE)=0,"0",VLOOKUP($A19,'[1]repo529'!$H$1:$T$410,3,FALSE))+IF(VLOOKUP($A19,'[1]repo629'!$H$1:$T$406,3,FALSE)=0,"0",VLOOKUP($A19,'[1]repo629'!$H$1:$T$406,3,FALSE))+IF(VLOOKUP($A19,'[1]repo625_i_INNE'!$H$1:$T$397,3,FALSE)=0,"0",VLOOKUP($A19,'[1]repo625_i_INNE'!$H$1:$T$397,3,FALSE)))</f>
        <v>16</v>
      </c>
      <c r="K19" s="22">
        <f t="shared" si="0"/>
        <v>420000</v>
      </c>
      <c r="L19" s="23">
        <f t="shared" si="0"/>
        <v>602.9280206000001</v>
      </c>
      <c r="M19" s="24">
        <f t="shared" si="0"/>
        <v>32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5.75">
      <c r="A20" s="27" t="s">
        <v>23</v>
      </c>
      <c r="B20" s="19">
        <f>SUM(IF(VLOOKUP($A20,'[1]cash117'!$H$1:$T$404,4,FALSE)=0,0,VLOOKUP($A20,'[1]cash117'!$H$1:$T$404,4,FALSE))+IF(VLOOKUP($A20,'[1]cash119'!$H$1:$T$403,4,FALSE)=0,0,VLOOKUP($A20,'[1]cash119'!$H$1:$T$403,4,FALSE))+IF(VLOOKUP($A20,'[1]cash120'!$H$1:$T$418,4,FALSE)=0,0,VLOOKUP($A20,'[1]cash120'!$H$1:$T$418,4,FALSE)))</f>
        <v>1325000</v>
      </c>
      <c r="C20" s="20">
        <f>SUM(IF(VLOOKUP($A20,'[1]cash117'!$H$1:$T$404,5,FALSE)=0,"0",VLOOKUP($A20,'[1]cash117'!$H$1:$T$404,5,FALSE))+IF(VLOOKUP($A20,'[1]cash119'!$H$1:$T$403,5,FALSE)=0,"0",VLOOKUP($A20,'[1]cash119'!$H$1:$T$403,5,FALSE))+IF(VLOOKUP($A20,'[1]cash120'!$H$1:$T$418,5,FALSE)=0,"0",VLOOKUP($A20,'[1]cash120'!$H$1:$T$418,5,FALSE)))</f>
        <v>1238.2033000000001</v>
      </c>
      <c r="D20" s="21">
        <f>SUM(IF(VLOOKUP($A20,'[1]cash117'!$H$1:$T$404,3,FALSE)=0,"0",VLOOKUP($A20,'[1]cash117'!$H$1:$T$404,3,FALSE))+IF(VLOOKUP($A20,'[1]cash119'!$H$1:$T$403,3,FALSE)=0,"0",VLOOKUP($A20,'[1]cash119'!$H$1:$T$403,3,FALSE))+IF(VLOOKUP($A20,'[1]cash120'!$H$1:$T$418,3,FALSE)=0,"0",VLOOKUP($A20,'[1]cash120'!$H$1:$T$418,3,FALSE)))</f>
        <v>121</v>
      </c>
      <c r="E20" s="19">
        <f>SUM(IF(VLOOKUP($A20,'[1]rfq417'!$H$1:$T$406,4,FALSE)=0,0,VLOOKUP($A20,'[1]rfq417'!$H$1:$T$406,4,FALSE))+IF(VLOOKUP($A20,'[1]rfq419'!$H$1:$T$406,4,FALSE)=0,0,VLOOKUP($A20,'[1]rfq419'!$H$1:$T$406,4,FALSE))+IF(VLOOKUP($A20,'[1]rfq420'!$H$1:$T$406,4,FALSE)=0,0,VLOOKUP($A20,'[1]rfq420'!$H$1:$T$406,4,FALSE)))</f>
        <v>0</v>
      </c>
      <c r="F20" s="20">
        <f>SUM(IF(VLOOKUP($A20,'[1]rfq417'!$H$1:$T$406,5,FALSE)=0,"0",VLOOKUP($A20,'[1]rfq417'!$H$1:$T$406,5,FALSE))+IF(VLOOKUP($A20,'[1]rfq419'!$H$1:$T$406,5,FALSE)=0,"0",VLOOKUP($A20,'[1]rfq419'!$H$1:$T$406,5,FALSE))+IF(VLOOKUP($A20,'[1]rfq420'!$H$1:$T$406,5,FALSE)=0,"0",VLOOKUP($A20,'[1]rfq420'!$H$1:$T$406,5,FALSE)))</f>
        <v>0</v>
      </c>
      <c r="G20" s="21">
        <f>SUM(IF(VLOOKUP($A20,'[1]rfq417'!$H$1:$T$406,3,FALSE)=0,"0",VLOOKUP($A20,'[1]rfq417'!$H$1:$T$406,3,FALSE))+IF(VLOOKUP($A20,'[1]rfq419'!$H$1:$T$406,3,FALSE)=0,"0",VLOOKUP($A20,'[1]rfq419'!$H$1:$T$406,3,FALSE))+IF(VLOOKUP($A20,'[1]rfq420'!$H$1:$T$406,3,FALSE)=0,"0",VLOOKUP($A20,'[1]rfq420'!$H$1:$T$406,3,FALSE)))</f>
        <v>0</v>
      </c>
      <c r="H20" s="19">
        <f>SUM(IF(VLOOKUP($A20,'[1]repo525'!$H$1:$T$401,4,FALSE)=0,"0",VLOOKUP($A20,'[1]repo525'!$H$1:$T$401,4,FALSE))+IF(VLOOKUP($A20,'[1]repo529'!$H$1:$T$410,4,FALSE)=0,"0",VLOOKUP($A20,'[1]repo529'!$H$1:$T$410,4,FALSE))+IF(VLOOKUP($A20,'[1]repo629'!$H$1:$T$406,4,FALSE)=0,"0",VLOOKUP($A20,'[1]repo629'!$H$1:$T$406,4,FALSE))+IF(VLOOKUP($A20,'[1]repo625_i_INNE'!$H$1:$T$397,4,FALSE)=0,"0",VLOOKUP($A20,'[1]repo625_i_INNE'!$H$1:$T$397,4,FALSE)))</f>
        <v>405000</v>
      </c>
      <c r="I20" s="20">
        <f>SUM(IF(VLOOKUP($A20,'[1]repo525'!$H$1:$T$401,5,FALSE)=0,"0",VLOOKUP($A20,'[1]repo525'!$H$1:$T$401,5,FALSE))+IF(VLOOKUP($A20,'[1]repo529'!$H$1:$T$410,5,FALSE)=0,"0",VLOOKUP($A20,'[1]repo529'!$H$1:$T$410,5,FALSE))+IF(VLOOKUP($A20,'[1]repo629'!$H$1:$T$406,5,FALSE)=0,"0",VLOOKUP($A20,'[1]repo629'!$H$1:$T$406,5,FALSE))+IF(VLOOKUP($A20,'[1]repo625_i_INNE'!$H$1:$T$397,5,FALSE)=0,"0",VLOOKUP($A20,'[1]repo625_i_INNE'!$H$1:$T$397,5,FALSE)))</f>
        <v>755.1479484500001</v>
      </c>
      <c r="J20" s="21">
        <f>SUM(IF(VLOOKUP($A20,'[1]repo525'!$H$1:$T$401,3,FALSE)=0,"0",VLOOKUP($A20,'[1]repo525'!$H$1:$T$401,3,FALSE))+IF(VLOOKUP($A20,'[1]repo529'!$H$1:$T$410,3,FALSE)=0,"0",VLOOKUP($A20,'[1]repo529'!$H$1:$T$410,3,FALSE))+IF(VLOOKUP($A20,'[1]repo629'!$H$1:$T$406,3,FALSE)=0,"0",VLOOKUP($A20,'[1]repo629'!$H$1:$T$406,3,FALSE))+IF(VLOOKUP($A20,'[1]repo625_i_INNE'!$H$1:$T$397,3,FALSE)=0,"0",VLOOKUP($A20,'[1]repo625_i_INNE'!$H$1:$T$397,3,FALSE)))</f>
        <v>7</v>
      </c>
      <c r="K20" s="22">
        <f t="shared" si="0"/>
        <v>1730000</v>
      </c>
      <c r="L20" s="23">
        <f t="shared" si="0"/>
        <v>1993.3512484500002</v>
      </c>
      <c r="M20" s="24">
        <f t="shared" si="0"/>
        <v>128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5.75">
      <c r="A21" s="27" t="s">
        <v>24</v>
      </c>
      <c r="B21" s="19">
        <f>SUM(IF(VLOOKUP($A21,'[1]cash117'!$H$1:$T$404,4,FALSE)=0,0,VLOOKUP($A21,'[1]cash117'!$H$1:$T$404,4,FALSE))+IF(VLOOKUP($A21,'[1]cash119'!$H$1:$T$403,4,FALSE)=0,0,VLOOKUP($A21,'[1]cash119'!$H$1:$T$403,4,FALSE))+IF(VLOOKUP($A21,'[1]cash120'!$H$1:$T$418,4,FALSE)=0,0,VLOOKUP($A21,'[1]cash120'!$H$1:$T$418,4,FALSE)))</f>
        <v>2457500</v>
      </c>
      <c r="C21" s="20">
        <f>SUM(IF(VLOOKUP($A21,'[1]cash117'!$H$1:$T$404,5,FALSE)=0,"0",VLOOKUP($A21,'[1]cash117'!$H$1:$T$404,5,FALSE))+IF(VLOOKUP($A21,'[1]cash119'!$H$1:$T$403,5,FALSE)=0,"0",VLOOKUP($A21,'[1]cash119'!$H$1:$T$403,5,FALSE))+IF(VLOOKUP($A21,'[1]cash120'!$H$1:$T$418,5,FALSE)=0,"0",VLOOKUP($A21,'[1]cash120'!$H$1:$T$418,5,FALSE)))</f>
        <v>2812.171375</v>
      </c>
      <c r="D21" s="21">
        <f>SUM(IF(VLOOKUP($A21,'[1]cash117'!$H$1:$T$404,3,FALSE)=0,"0",VLOOKUP($A21,'[1]cash117'!$H$1:$T$404,3,FALSE))+IF(VLOOKUP($A21,'[1]cash119'!$H$1:$T$403,3,FALSE)=0,"0",VLOOKUP($A21,'[1]cash119'!$H$1:$T$403,3,FALSE))+IF(VLOOKUP($A21,'[1]cash120'!$H$1:$T$418,3,FALSE)=0,"0",VLOOKUP($A21,'[1]cash120'!$H$1:$T$418,3,FALSE)))</f>
        <v>236</v>
      </c>
      <c r="E21" s="19">
        <f>SUM(IF(VLOOKUP($A21,'[1]rfq417'!$H$1:$T$406,4,FALSE)=0,0,VLOOKUP($A21,'[1]rfq417'!$H$1:$T$406,4,FALSE))+IF(VLOOKUP($A21,'[1]rfq419'!$H$1:$T$406,4,FALSE)=0,0,VLOOKUP($A21,'[1]rfq419'!$H$1:$T$406,4,FALSE))+IF(VLOOKUP($A21,'[1]rfq420'!$H$1:$T$406,4,FALSE)=0,0,VLOOKUP($A21,'[1]rfq420'!$H$1:$T$406,4,FALSE)))</f>
        <v>0</v>
      </c>
      <c r="F21" s="20">
        <f>SUM(IF(VLOOKUP($A21,'[1]rfq417'!$H$1:$T$406,5,FALSE)=0,"0",VLOOKUP($A21,'[1]rfq417'!$H$1:$T$406,5,FALSE))+IF(VLOOKUP($A21,'[1]rfq419'!$H$1:$T$406,5,FALSE)=0,"0",VLOOKUP($A21,'[1]rfq419'!$H$1:$T$406,5,FALSE))+IF(VLOOKUP($A21,'[1]rfq420'!$H$1:$T$406,5,FALSE)=0,"0",VLOOKUP($A21,'[1]rfq420'!$H$1:$T$406,5,FALSE)))</f>
        <v>0</v>
      </c>
      <c r="G21" s="21">
        <f>SUM(IF(VLOOKUP($A21,'[1]rfq417'!$H$1:$T$406,3,FALSE)=0,"0",VLOOKUP($A21,'[1]rfq417'!$H$1:$T$406,3,FALSE))+IF(VLOOKUP($A21,'[1]rfq419'!$H$1:$T$406,3,FALSE)=0,"0",VLOOKUP($A21,'[1]rfq419'!$H$1:$T$406,3,FALSE))+IF(VLOOKUP($A21,'[1]rfq420'!$H$1:$T$406,3,FALSE)=0,"0",VLOOKUP($A21,'[1]rfq420'!$H$1:$T$406,3,FALSE)))</f>
        <v>0</v>
      </c>
      <c r="H21" s="19">
        <f>SUM(IF(VLOOKUP($A21,'[1]repo525'!$H$1:$T$401,4,FALSE)=0,"0",VLOOKUP($A21,'[1]repo525'!$H$1:$T$401,4,FALSE))+IF(VLOOKUP($A21,'[1]repo529'!$H$1:$T$410,4,FALSE)=0,"0",VLOOKUP($A21,'[1]repo529'!$H$1:$T$410,4,FALSE))+IF(VLOOKUP($A21,'[1]repo629'!$H$1:$T$406,4,FALSE)=0,"0",VLOOKUP($A21,'[1]repo629'!$H$1:$T$406,4,FALSE))+IF(VLOOKUP($A21,'[1]repo625_i_INNE'!$H$1:$T$397,4,FALSE)=0,"0",VLOOKUP($A21,'[1]repo625_i_INNE'!$H$1:$T$397,4,FALSE)))</f>
        <v>970000</v>
      </c>
      <c r="I21" s="20">
        <f>SUM(IF(VLOOKUP($A21,'[1]repo525'!$H$1:$T$401,5,FALSE)=0,"0",VLOOKUP($A21,'[1]repo525'!$H$1:$T$401,5,FALSE))+IF(VLOOKUP($A21,'[1]repo529'!$H$1:$T$410,5,FALSE)=0,"0",VLOOKUP($A21,'[1]repo529'!$H$1:$T$410,5,FALSE))+IF(VLOOKUP($A21,'[1]repo629'!$H$1:$T$406,5,FALSE)=0,"0",VLOOKUP($A21,'[1]repo629'!$H$1:$T$406,5,FALSE))+IF(VLOOKUP($A21,'[1]repo625_i_INNE'!$H$1:$T$397,5,FALSE)=0,"0",VLOOKUP($A21,'[1]repo625_i_INNE'!$H$1:$T$397,5,FALSE)))</f>
        <v>2216.0885346</v>
      </c>
      <c r="J21" s="21">
        <f>SUM(IF(VLOOKUP($A21,'[1]repo525'!$H$1:$T$401,3,FALSE)=0,"0",VLOOKUP($A21,'[1]repo525'!$H$1:$T$401,3,FALSE))+IF(VLOOKUP($A21,'[1]repo529'!$H$1:$T$410,3,FALSE)=0,"0",VLOOKUP($A21,'[1]repo529'!$H$1:$T$410,3,FALSE))+IF(VLOOKUP($A21,'[1]repo629'!$H$1:$T$406,3,FALSE)=0,"0",VLOOKUP($A21,'[1]repo629'!$H$1:$T$406,3,FALSE))+IF(VLOOKUP($A21,'[1]repo625_i_INNE'!$H$1:$T$397,3,FALSE)=0,"0",VLOOKUP($A21,'[1]repo625_i_INNE'!$H$1:$T$397,3,FALSE)))</f>
        <v>18</v>
      </c>
      <c r="K21" s="22">
        <f>H21+B21+E21</f>
        <v>3427500</v>
      </c>
      <c r="L21" s="23">
        <f>I21+C21+F21</f>
        <v>5028.259909599999</v>
      </c>
      <c r="M21" s="24">
        <f>J21+D21+G21</f>
        <v>254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7" t="s">
        <v>25</v>
      </c>
      <c r="B22" s="19">
        <f>SUM(IF(VLOOKUP($A22,'[1]cash117'!$H$1:$T$404,4,FALSE)=0,0,VLOOKUP($A22,'[1]cash117'!$H$1:$T$404,4,FALSE))+IF(VLOOKUP($A22,'[1]cash119'!$H$1:$T$403,4,FALSE)=0,0,VLOOKUP($A22,'[1]cash119'!$H$1:$T$403,4,FALSE))+IF(VLOOKUP($A22,'[1]cash120'!$H$1:$T$418,4,FALSE)=0,0,VLOOKUP($A22,'[1]cash120'!$H$1:$T$418,4,FALSE)))</f>
        <v>315000</v>
      </c>
      <c r="C22" s="20">
        <f>SUM(IF(VLOOKUP($A22,'[1]cash117'!$H$1:$T$404,5,FALSE)=0,"0",VLOOKUP($A22,'[1]cash117'!$H$1:$T$404,5,FALSE))+IF(VLOOKUP($A22,'[1]cash119'!$H$1:$T$403,5,FALSE)=0,"0",VLOOKUP($A22,'[1]cash119'!$H$1:$T$403,5,FALSE))+IF(VLOOKUP($A22,'[1]cash120'!$H$1:$T$418,5,FALSE)=0,"0",VLOOKUP($A22,'[1]cash120'!$H$1:$T$418,5,FALSE)))</f>
        <v>304.19155</v>
      </c>
      <c r="D22" s="21">
        <f>SUM(IF(VLOOKUP($A22,'[1]cash117'!$H$1:$T$404,3,FALSE)=0,"0",VLOOKUP($A22,'[1]cash117'!$H$1:$T$404,3,FALSE))+IF(VLOOKUP($A22,'[1]cash119'!$H$1:$T$403,3,FALSE)=0,"0",VLOOKUP($A22,'[1]cash119'!$H$1:$T$403,3,FALSE))+IF(VLOOKUP($A22,'[1]cash120'!$H$1:$T$418,3,FALSE)=0,"0",VLOOKUP($A22,'[1]cash120'!$H$1:$T$418,3,FALSE)))</f>
        <v>25</v>
      </c>
      <c r="E22" s="19">
        <f>SUM(IF(VLOOKUP($A22,'[1]rfq417'!$H$1:$T$406,4,FALSE)=0,0,VLOOKUP($A22,'[1]rfq417'!$H$1:$T$406,4,FALSE))+IF(VLOOKUP($A22,'[1]rfq419'!$H$1:$T$406,4,FALSE)=0,0,VLOOKUP($A22,'[1]rfq419'!$H$1:$T$406,4,FALSE))+IF(VLOOKUP($A22,'[1]rfq420'!$H$1:$T$406,4,FALSE)=0,0,VLOOKUP($A22,'[1]rfq420'!$H$1:$T$406,4,FALSE)))</f>
        <v>0</v>
      </c>
      <c r="F22" s="20">
        <f>SUM(IF(VLOOKUP($A22,'[1]rfq417'!$H$1:$T$406,5,FALSE)=0,"0",VLOOKUP($A22,'[1]rfq417'!$H$1:$T$406,5,FALSE))+IF(VLOOKUP($A22,'[1]rfq419'!$H$1:$T$406,5,FALSE)=0,"0",VLOOKUP($A22,'[1]rfq419'!$H$1:$T$406,5,FALSE))+IF(VLOOKUP($A22,'[1]rfq420'!$H$1:$T$406,5,FALSE)=0,"0",VLOOKUP($A22,'[1]rfq420'!$H$1:$T$406,5,FALSE)))</f>
        <v>0</v>
      </c>
      <c r="G22" s="21">
        <f>SUM(IF(VLOOKUP($A22,'[1]rfq417'!$H$1:$T$406,3,FALSE)=0,"0",VLOOKUP($A22,'[1]rfq417'!$H$1:$T$406,3,FALSE))+IF(VLOOKUP($A22,'[1]rfq419'!$H$1:$T$406,3,FALSE)=0,"0",VLOOKUP($A22,'[1]rfq419'!$H$1:$T$406,3,FALSE))+IF(VLOOKUP($A22,'[1]rfq420'!$H$1:$T$406,3,FALSE)=0,"0",VLOOKUP($A22,'[1]rfq420'!$H$1:$T$406,3,FALSE)))</f>
        <v>0</v>
      </c>
      <c r="H22" s="19">
        <f>SUM(IF(VLOOKUP($A22,'[1]repo525'!$H$1:$T$401,4,FALSE)=0,"0",VLOOKUP($A22,'[1]repo525'!$H$1:$T$401,4,FALSE))+IF(VLOOKUP($A22,'[1]repo529'!$H$1:$T$410,4,FALSE)=0,"0",VLOOKUP($A22,'[1]repo529'!$H$1:$T$410,4,FALSE))+IF(VLOOKUP($A22,'[1]repo629'!$H$1:$T$406,4,FALSE)=0,"0",VLOOKUP($A22,'[1]repo629'!$H$1:$T$406,4,FALSE))+IF(VLOOKUP($A22,'[1]repo625_i_INNE'!$H$1:$T$397,4,FALSE)=0,"0",VLOOKUP($A22,'[1]repo625_i_INNE'!$H$1:$T$397,4,FALSE)))</f>
        <v>300000</v>
      </c>
      <c r="I22" s="20">
        <f>SUM(IF(VLOOKUP($A22,'[1]repo525'!$H$1:$T$401,5,FALSE)=0,"0",VLOOKUP($A22,'[1]repo525'!$H$1:$T$401,5,FALSE))+IF(VLOOKUP($A22,'[1]repo529'!$H$1:$T$410,5,FALSE)=0,"0",VLOOKUP($A22,'[1]repo529'!$H$1:$T$410,5,FALSE))+IF(VLOOKUP($A22,'[1]repo629'!$H$1:$T$406,5,FALSE)=0,"0",VLOOKUP($A22,'[1]repo629'!$H$1:$T$406,5,FALSE))+IF(VLOOKUP($A22,'[1]repo625_i_INNE'!$H$1:$T$397,5,FALSE)=0,"0",VLOOKUP($A22,'[1]repo625_i_INNE'!$H$1:$T$397,5,FALSE)))</f>
        <v>580.2041072200001</v>
      </c>
      <c r="J22" s="21">
        <f>SUM(IF(VLOOKUP($A22,'[1]repo525'!$H$1:$T$401,3,FALSE)=0,"0",VLOOKUP($A22,'[1]repo525'!$H$1:$T$401,3,FALSE))+IF(VLOOKUP($A22,'[1]repo529'!$H$1:$T$410,3,FALSE)=0,"0",VLOOKUP($A22,'[1]repo529'!$H$1:$T$410,3,FALSE))+IF(VLOOKUP($A22,'[1]repo629'!$H$1:$T$406,3,FALSE)=0,"0",VLOOKUP($A22,'[1]repo629'!$H$1:$T$406,3,FALSE))+IF(VLOOKUP($A22,'[1]repo625_i_INNE'!$H$1:$T$397,3,FALSE)=0,"0",VLOOKUP($A22,'[1]repo625_i_INNE'!$H$1:$T$397,3,FALSE)))</f>
        <v>12</v>
      </c>
      <c r="K22" s="22">
        <f t="shared" si="0"/>
        <v>615000</v>
      </c>
      <c r="L22" s="23">
        <f t="shared" si="0"/>
        <v>884.3956572200001</v>
      </c>
      <c r="M22" s="24">
        <f t="shared" si="0"/>
        <v>37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7" t="s">
        <v>26</v>
      </c>
      <c r="B23" s="19">
        <f>SUM(IF(VLOOKUP($A23,'[1]cash117'!$H$1:$T$404,4,FALSE)=0,0,VLOOKUP($A23,'[1]cash117'!$H$1:$T$404,4,FALSE))+IF(VLOOKUP($A23,'[1]cash119'!$H$1:$T$403,4,FALSE)=0,0,VLOOKUP($A23,'[1]cash119'!$H$1:$T$403,4,FALSE))+IF(VLOOKUP($A23,'[1]cash120'!$H$1:$T$418,4,FALSE)=0,0,VLOOKUP($A23,'[1]cash120'!$H$1:$T$418,4,FALSE)))</f>
        <v>180000</v>
      </c>
      <c r="C23" s="20">
        <f>SUM(IF(VLOOKUP($A23,'[1]cash117'!$H$1:$T$404,5,FALSE)=0,"0",VLOOKUP($A23,'[1]cash117'!$H$1:$T$404,5,FALSE))+IF(VLOOKUP($A23,'[1]cash119'!$H$1:$T$403,5,FALSE)=0,"0",VLOOKUP($A23,'[1]cash119'!$H$1:$T$403,5,FALSE))+IF(VLOOKUP($A23,'[1]cash120'!$H$1:$T$418,5,FALSE)=0,"0",VLOOKUP($A23,'[1]cash120'!$H$1:$T$418,5,FALSE)))</f>
        <v>150.9091</v>
      </c>
      <c r="D23" s="21">
        <f>SUM(IF(VLOOKUP($A23,'[1]cash117'!$H$1:$T$404,3,FALSE)=0,"0",VLOOKUP($A23,'[1]cash117'!$H$1:$T$404,3,FALSE))+IF(VLOOKUP($A23,'[1]cash119'!$H$1:$T$403,3,FALSE)=0,"0",VLOOKUP($A23,'[1]cash119'!$H$1:$T$403,3,FALSE))+IF(VLOOKUP($A23,'[1]cash120'!$H$1:$T$418,3,FALSE)=0,"0",VLOOKUP($A23,'[1]cash120'!$H$1:$T$418,3,FALSE)))</f>
        <v>16</v>
      </c>
      <c r="E23" s="19">
        <f>SUM(IF(VLOOKUP($A23,'[1]rfq417'!$H$1:$T$406,4,FALSE)=0,0,VLOOKUP($A23,'[1]rfq417'!$H$1:$T$406,4,FALSE))+IF(VLOOKUP($A23,'[1]rfq419'!$H$1:$T$406,4,FALSE)=0,0,VLOOKUP($A23,'[1]rfq419'!$H$1:$T$406,4,FALSE))+IF(VLOOKUP($A23,'[1]rfq420'!$H$1:$T$406,4,FALSE)=0,0,VLOOKUP($A23,'[1]rfq420'!$H$1:$T$406,4,FALSE)))</f>
        <v>0</v>
      </c>
      <c r="F23" s="20">
        <f>SUM(IF(VLOOKUP($A23,'[1]rfq417'!$H$1:$T$406,5,FALSE)=0,"0",VLOOKUP($A23,'[1]rfq417'!$H$1:$T$406,5,FALSE))+IF(VLOOKUP($A23,'[1]rfq419'!$H$1:$T$406,5,FALSE)=0,"0",VLOOKUP($A23,'[1]rfq419'!$H$1:$T$406,5,FALSE))+IF(VLOOKUP($A23,'[1]rfq420'!$H$1:$T$406,5,FALSE)=0,"0",VLOOKUP($A23,'[1]rfq420'!$H$1:$T$406,5,FALSE)))</f>
        <v>0</v>
      </c>
      <c r="G23" s="21">
        <f>SUM(IF(VLOOKUP($A23,'[1]rfq417'!$H$1:$T$406,3,FALSE)=0,"0",VLOOKUP($A23,'[1]rfq417'!$H$1:$T$406,3,FALSE))+IF(VLOOKUP($A23,'[1]rfq419'!$H$1:$T$406,3,FALSE)=0,"0",VLOOKUP($A23,'[1]rfq419'!$H$1:$T$406,3,FALSE))+IF(VLOOKUP($A23,'[1]rfq420'!$H$1:$T$406,3,FALSE)=0,"0",VLOOKUP($A23,'[1]rfq420'!$H$1:$T$406,3,FALSE)))</f>
        <v>0</v>
      </c>
      <c r="H23" s="19">
        <f>SUM(IF(VLOOKUP($A23,'[1]repo525'!$H$1:$T$401,4,FALSE)=0,"0",VLOOKUP($A23,'[1]repo525'!$H$1:$T$401,4,FALSE))+IF(VLOOKUP($A23,'[1]repo529'!$H$1:$T$410,4,FALSE)=0,"0",VLOOKUP($A23,'[1]repo529'!$H$1:$T$410,4,FALSE))+IF(VLOOKUP($A23,'[1]repo629'!$H$1:$T$406,4,FALSE)=0,"0",VLOOKUP($A23,'[1]repo629'!$H$1:$T$406,4,FALSE))+IF(VLOOKUP($A23,'[1]repo625_i_INNE'!$H$1:$T$397,4,FALSE)=0,"0",VLOOKUP($A23,'[1]repo625_i_INNE'!$H$1:$T$397,4,FALSE)))</f>
        <v>355000</v>
      </c>
      <c r="I23" s="20">
        <f>SUM(IF(VLOOKUP($A23,'[1]repo525'!$H$1:$T$401,5,FALSE)=0,"0",VLOOKUP($A23,'[1]repo525'!$H$1:$T$401,5,FALSE))+IF(VLOOKUP($A23,'[1]repo529'!$H$1:$T$410,5,FALSE)=0,"0",VLOOKUP($A23,'[1]repo529'!$H$1:$T$410,5,FALSE))+IF(VLOOKUP($A23,'[1]repo629'!$H$1:$T$406,5,FALSE)=0,"0",VLOOKUP($A23,'[1]repo629'!$H$1:$T$406,5,FALSE))+IF(VLOOKUP($A23,'[1]repo625_i_INNE'!$H$1:$T$397,5,FALSE)=0,"0",VLOOKUP($A23,'[1]repo625_i_INNE'!$H$1:$T$397,5,FALSE)))</f>
        <v>593.16727054</v>
      </c>
      <c r="J23" s="21">
        <f>SUM(IF(VLOOKUP($A23,'[1]repo525'!$H$1:$T$401,3,FALSE)=0,"0",VLOOKUP($A23,'[1]repo525'!$H$1:$T$401,3,FALSE))+IF(VLOOKUP($A23,'[1]repo529'!$H$1:$T$410,3,FALSE)=0,"0",VLOOKUP($A23,'[1]repo529'!$H$1:$T$410,3,FALSE))+IF(VLOOKUP($A23,'[1]repo629'!$H$1:$T$406,3,FALSE)=0,"0",VLOOKUP($A23,'[1]repo629'!$H$1:$T$406,3,FALSE))+IF(VLOOKUP($A23,'[1]repo625_i_INNE'!$H$1:$T$397,3,FALSE)=0,"0",VLOOKUP($A23,'[1]repo625_i_INNE'!$H$1:$T$397,3,FALSE)))</f>
        <v>4</v>
      </c>
      <c r="K23" s="22">
        <f>H23+B23+E23</f>
        <v>535000</v>
      </c>
      <c r="L23" s="23">
        <f>I23+C23+F23</f>
        <v>744.07637054</v>
      </c>
      <c r="M23" s="24">
        <f>J23+D23+G23</f>
        <v>20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7" t="s">
        <v>27</v>
      </c>
      <c r="B24" s="19">
        <f>SUM(IF(VLOOKUP($A24,'[1]cash117'!$H$1:$T$404,4,FALSE)=0,0,VLOOKUP($A24,'[1]cash117'!$H$1:$T$404,4,FALSE))+IF(VLOOKUP($A24,'[1]cash119'!$H$1:$T$403,4,FALSE)=0,0,VLOOKUP($A24,'[1]cash119'!$H$1:$T$403,4,FALSE))+IF(VLOOKUP($A24,'[1]cash120'!$H$1:$T$418,4,FALSE)=0,0,VLOOKUP($A24,'[1]cash120'!$H$1:$T$418,4,FALSE)))</f>
        <v>110000</v>
      </c>
      <c r="C24" s="20">
        <f>SUM(IF(VLOOKUP($A24,'[1]cash117'!$H$1:$T$404,5,FALSE)=0,"0",VLOOKUP($A24,'[1]cash117'!$H$1:$T$404,5,FALSE))+IF(VLOOKUP($A24,'[1]cash119'!$H$1:$T$403,5,FALSE)=0,"0",VLOOKUP($A24,'[1]cash119'!$H$1:$T$403,5,FALSE))+IF(VLOOKUP($A24,'[1]cash120'!$H$1:$T$418,5,FALSE)=0,"0",VLOOKUP($A24,'[1]cash120'!$H$1:$T$418,5,FALSE)))</f>
        <v>97.51205</v>
      </c>
      <c r="D24" s="21">
        <f>SUM(IF(VLOOKUP($A24,'[1]cash117'!$H$1:$T$404,3,FALSE)=0,"0",VLOOKUP($A24,'[1]cash117'!$H$1:$T$404,3,FALSE))+IF(VLOOKUP($A24,'[1]cash119'!$H$1:$T$403,3,FALSE)=0,"0",VLOOKUP($A24,'[1]cash119'!$H$1:$T$403,3,FALSE))+IF(VLOOKUP($A24,'[1]cash120'!$H$1:$T$418,3,FALSE)=0,"0",VLOOKUP($A24,'[1]cash120'!$H$1:$T$418,3,FALSE)))</f>
        <v>11</v>
      </c>
      <c r="E24" s="19">
        <f>SUM(IF(VLOOKUP($A24,'[1]rfq417'!$H$1:$T$406,4,FALSE)=0,0,VLOOKUP($A24,'[1]rfq417'!$H$1:$T$406,4,FALSE))+IF(VLOOKUP($A24,'[1]rfq419'!$H$1:$T$406,4,FALSE)=0,0,VLOOKUP($A24,'[1]rfq419'!$H$1:$T$406,4,FALSE))+IF(VLOOKUP($A24,'[1]rfq420'!$H$1:$T$406,4,FALSE)=0,0,VLOOKUP($A24,'[1]rfq420'!$H$1:$T$406,4,FALSE)))</f>
        <v>0</v>
      </c>
      <c r="F24" s="20">
        <f>SUM(IF(VLOOKUP($A24,'[1]rfq417'!$H$1:$T$406,5,FALSE)=0,"0",VLOOKUP($A24,'[1]rfq417'!$H$1:$T$406,5,FALSE))+IF(VLOOKUP($A24,'[1]rfq419'!$H$1:$T$406,5,FALSE)=0,"0",VLOOKUP($A24,'[1]rfq419'!$H$1:$T$406,5,FALSE))+IF(VLOOKUP($A24,'[1]rfq420'!$H$1:$T$406,5,FALSE)=0,"0",VLOOKUP($A24,'[1]rfq420'!$H$1:$T$406,5,FALSE)))</f>
        <v>0</v>
      </c>
      <c r="G24" s="21">
        <f>SUM(IF(VLOOKUP($A24,'[1]rfq417'!$H$1:$T$406,3,FALSE)=0,"0",VLOOKUP($A24,'[1]rfq417'!$H$1:$T$406,3,FALSE))+IF(VLOOKUP($A24,'[1]rfq419'!$H$1:$T$406,3,FALSE)=0,"0",VLOOKUP($A24,'[1]rfq419'!$H$1:$T$406,3,FALSE))+IF(VLOOKUP($A24,'[1]rfq420'!$H$1:$T$406,3,FALSE)=0,"0",VLOOKUP($A24,'[1]rfq420'!$H$1:$T$406,3,FALSE)))</f>
        <v>0</v>
      </c>
      <c r="H24" s="19">
        <f>SUM(IF(VLOOKUP($A24,'[1]repo525'!$H$1:$T$401,4,FALSE)=0,"0",VLOOKUP($A24,'[1]repo525'!$H$1:$T$401,4,FALSE))+IF(VLOOKUP($A24,'[1]repo529'!$H$1:$T$410,4,FALSE)=0,"0",VLOOKUP($A24,'[1]repo529'!$H$1:$T$410,4,FALSE))+IF(VLOOKUP($A24,'[1]repo629'!$H$1:$T$406,4,FALSE)=0,"0",VLOOKUP($A24,'[1]repo629'!$H$1:$T$406,4,FALSE))+IF(VLOOKUP($A24,'[1]repo625_i_INNE'!$H$1:$T$397,4,FALSE)=0,"0",VLOOKUP($A24,'[1]repo625_i_INNE'!$H$1:$T$397,4,FALSE)))</f>
        <v>1122500</v>
      </c>
      <c r="I24" s="20">
        <f>SUM(IF(VLOOKUP($A24,'[1]repo525'!$H$1:$T$401,5,FALSE)=0,"0",VLOOKUP($A24,'[1]repo525'!$H$1:$T$401,5,FALSE))+IF(VLOOKUP($A24,'[1]repo529'!$H$1:$T$410,5,FALSE)=0,"0",VLOOKUP($A24,'[1]repo529'!$H$1:$T$410,5,FALSE))+IF(VLOOKUP($A24,'[1]repo629'!$H$1:$T$406,5,FALSE)=0,"0",VLOOKUP($A24,'[1]repo629'!$H$1:$T$406,5,FALSE))+IF(VLOOKUP($A24,'[1]repo625_i_INNE'!$H$1:$T$397,5,FALSE)=0,"0",VLOOKUP($A24,'[1]repo625_i_INNE'!$H$1:$T$397,5,FALSE)))</f>
        <v>1972.79433588</v>
      </c>
      <c r="J24" s="21">
        <f>SUM(IF(VLOOKUP($A24,'[1]repo525'!$H$1:$T$401,3,FALSE)=0,"0",VLOOKUP($A24,'[1]repo525'!$H$1:$T$401,3,FALSE))+IF(VLOOKUP($A24,'[1]repo529'!$H$1:$T$410,3,FALSE)=0,"0",VLOOKUP($A24,'[1]repo529'!$H$1:$T$410,3,FALSE))+IF(VLOOKUP($A24,'[1]repo629'!$H$1:$T$406,3,FALSE)=0,"0",VLOOKUP($A24,'[1]repo629'!$H$1:$T$406,3,FALSE))+IF(VLOOKUP($A24,'[1]repo625_i_INNE'!$H$1:$T$397,3,FALSE)=0,"0",VLOOKUP($A24,'[1]repo625_i_INNE'!$H$1:$T$397,3,FALSE)))</f>
        <v>10</v>
      </c>
      <c r="K24" s="22">
        <f>H24+B24+E24</f>
        <v>1232500</v>
      </c>
      <c r="L24" s="23">
        <f>I24+C24+F24</f>
        <v>2070.30638588</v>
      </c>
      <c r="M24" s="24">
        <f>J24+D24+G24</f>
        <v>21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7" t="s">
        <v>28</v>
      </c>
      <c r="B25" s="19">
        <f>SUM(IF(VLOOKUP($A25,'[1]cash117'!$H$1:$T$404,4,FALSE)=0,0,VLOOKUP($A25,'[1]cash117'!$H$1:$T$404,4,FALSE))+IF(VLOOKUP($A25,'[1]cash119'!$H$1:$T$403,4,FALSE)=0,0,VLOOKUP($A25,'[1]cash119'!$H$1:$T$403,4,FALSE))+IF(VLOOKUP($A25,'[1]cash120'!$H$1:$T$418,4,FALSE)=0,0,VLOOKUP($A25,'[1]cash120'!$H$1:$T$418,4,FALSE)))</f>
        <v>20000</v>
      </c>
      <c r="C25" s="20">
        <f>SUM(IF(VLOOKUP($A25,'[1]cash117'!$H$1:$T$404,5,FALSE)=0,"0",VLOOKUP($A25,'[1]cash117'!$H$1:$T$404,5,FALSE))+IF(VLOOKUP($A25,'[1]cash119'!$H$1:$T$403,5,FALSE)=0,"0",VLOOKUP($A25,'[1]cash119'!$H$1:$T$403,5,FALSE))+IF(VLOOKUP($A25,'[1]cash120'!$H$1:$T$418,5,FALSE)=0,"0",VLOOKUP($A25,'[1]cash120'!$H$1:$T$418,5,FALSE)))</f>
        <v>20.2044</v>
      </c>
      <c r="D25" s="21">
        <f>SUM(IF(VLOOKUP($A25,'[1]cash117'!$H$1:$T$404,3,FALSE)=0,"0",VLOOKUP($A25,'[1]cash117'!$H$1:$T$404,3,FALSE))+IF(VLOOKUP($A25,'[1]cash119'!$H$1:$T$403,3,FALSE)=0,"0",VLOOKUP($A25,'[1]cash119'!$H$1:$T$403,3,FALSE))+IF(VLOOKUP($A25,'[1]cash120'!$H$1:$T$418,3,FALSE)=0,"0",VLOOKUP($A25,'[1]cash120'!$H$1:$T$418,3,FALSE)))</f>
        <v>2</v>
      </c>
      <c r="E25" s="19">
        <f>SUM(IF(VLOOKUP($A25,'[1]rfq417'!$H$1:$T$406,4,FALSE)=0,0,VLOOKUP($A25,'[1]rfq417'!$H$1:$T$406,4,FALSE))+IF(VLOOKUP($A25,'[1]rfq419'!$H$1:$T$406,4,FALSE)=0,0,VLOOKUP($A25,'[1]rfq419'!$H$1:$T$406,4,FALSE))+IF(VLOOKUP($A25,'[1]rfq420'!$H$1:$T$406,4,FALSE)=0,0,VLOOKUP($A25,'[1]rfq420'!$H$1:$T$406,4,FALSE)))</f>
        <v>0</v>
      </c>
      <c r="F25" s="20">
        <f>SUM(IF(VLOOKUP($A25,'[1]rfq417'!$H$1:$T$406,5,FALSE)=0,"0",VLOOKUP($A25,'[1]rfq417'!$H$1:$T$406,5,FALSE))+IF(VLOOKUP($A25,'[1]rfq419'!$H$1:$T$406,5,FALSE)=0,"0",VLOOKUP($A25,'[1]rfq419'!$H$1:$T$406,5,FALSE))+IF(VLOOKUP($A25,'[1]rfq420'!$H$1:$T$406,5,FALSE)=0,"0",VLOOKUP($A25,'[1]rfq420'!$H$1:$T$406,5,FALSE)))</f>
        <v>0</v>
      </c>
      <c r="G25" s="21">
        <f>SUM(IF(VLOOKUP($A25,'[1]rfq417'!$H$1:$T$406,3,FALSE)=0,"0",VLOOKUP($A25,'[1]rfq417'!$H$1:$T$406,3,FALSE))+IF(VLOOKUP($A25,'[1]rfq419'!$H$1:$T$406,3,FALSE)=0,"0",VLOOKUP($A25,'[1]rfq419'!$H$1:$T$406,3,FALSE))+IF(VLOOKUP($A25,'[1]rfq420'!$H$1:$T$406,3,FALSE)=0,"0",VLOOKUP($A25,'[1]rfq420'!$H$1:$T$406,3,FALSE)))</f>
        <v>0</v>
      </c>
      <c r="H25" s="19">
        <f>SUM(IF(VLOOKUP($A25,'[1]repo525'!$H$1:$T$401,4,FALSE)=0,"0",VLOOKUP($A25,'[1]repo525'!$H$1:$T$401,4,FALSE))+IF(VLOOKUP($A25,'[1]repo529'!$H$1:$T$410,4,FALSE)=0,"0",VLOOKUP($A25,'[1]repo529'!$H$1:$T$410,4,FALSE))+IF(VLOOKUP($A25,'[1]repo629'!$H$1:$T$406,4,FALSE)=0,"0",VLOOKUP($A25,'[1]repo629'!$H$1:$T$406,4,FALSE))+IF(VLOOKUP($A25,'[1]repo625_i_INNE'!$H$1:$T$397,4,FALSE)=0,"0",VLOOKUP($A25,'[1]repo625_i_INNE'!$H$1:$T$397,4,FALSE)))</f>
        <v>0</v>
      </c>
      <c r="I25" s="20">
        <f>SUM(IF(VLOOKUP($A25,'[1]repo525'!$H$1:$T$401,5,FALSE)=0,"0",VLOOKUP($A25,'[1]repo525'!$H$1:$T$401,5,FALSE))+IF(VLOOKUP($A25,'[1]repo529'!$H$1:$T$410,5,FALSE)=0,"0",VLOOKUP($A25,'[1]repo529'!$H$1:$T$410,5,FALSE))+IF(VLOOKUP($A25,'[1]repo629'!$H$1:$T$406,5,FALSE)=0,"0",VLOOKUP($A25,'[1]repo629'!$H$1:$T$406,5,FALSE))+IF(VLOOKUP($A25,'[1]repo625_i_INNE'!$H$1:$T$397,5,FALSE)=0,"0",VLOOKUP($A25,'[1]repo625_i_INNE'!$H$1:$T$397,5,FALSE)))</f>
        <v>0</v>
      </c>
      <c r="J25" s="21">
        <f>SUM(IF(VLOOKUP($A25,'[1]repo525'!$H$1:$T$401,3,FALSE)=0,"0",VLOOKUP($A25,'[1]repo525'!$H$1:$T$401,3,FALSE))+IF(VLOOKUP($A25,'[1]repo529'!$H$1:$T$410,3,FALSE)=0,"0",VLOOKUP($A25,'[1]repo529'!$H$1:$T$410,3,FALSE))+IF(VLOOKUP($A25,'[1]repo629'!$H$1:$T$406,3,FALSE)=0,"0",VLOOKUP($A25,'[1]repo629'!$H$1:$T$406,3,FALSE))+IF(VLOOKUP($A25,'[1]repo625_i_INNE'!$H$1:$T$397,3,FALSE)=0,"0",VLOOKUP($A25,'[1]repo625_i_INNE'!$H$1:$T$397,3,FALSE)))</f>
        <v>0</v>
      </c>
      <c r="K25" s="22">
        <f>H25+B25+E25</f>
        <v>20000</v>
      </c>
      <c r="L25" s="23">
        <f>I25+C25+F25</f>
        <v>20.2044</v>
      </c>
      <c r="M25" s="24">
        <f>J25+D25+G25</f>
        <v>2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7" t="s">
        <v>29</v>
      </c>
      <c r="B26" s="19">
        <f>SUM(IF(VLOOKUP($A26,'[1]cash117'!$H$1:$T$404,4,FALSE)=0,0,VLOOKUP($A26,'[1]cash117'!$H$1:$T$404,4,FALSE))+IF(VLOOKUP($A26,'[1]cash119'!$H$1:$T$403,4,FALSE)=0,0,VLOOKUP($A26,'[1]cash119'!$H$1:$T$403,4,FALSE))+IF(VLOOKUP($A26,'[1]cash120'!$H$1:$T$418,4,FALSE)=0,0,VLOOKUP($A26,'[1]cash120'!$H$1:$T$418,4,FALSE)))</f>
        <v>0</v>
      </c>
      <c r="C26" s="20">
        <f>SUM(IF(VLOOKUP($A26,'[1]cash117'!$H$1:$T$404,5,FALSE)=0,"0",VLOOKUP($A26,'[1]cash117'!$H$1:$T$404,5,FALSE))+IF(VLOOKUP($A26,'[1]cash119'!$H$1:$T$403,5,FALSE)=0,"0",VLOOKUP($A26,'[1]cash119'!$H$1:$T$403,5,FALSE))+IF(VLOOKUP($A26,'[1]cash120'!$H$1:$T$418,5,FALSE)=0,"0",VLOOKUP($A26,'[1]cash120'!$H$1:$T$418,5,FALSE)))</f>
        <v>0</v>
      </c>
      <c r="D26" s="21">
        <f>SUM(IF(VLOOKUP($A26,'[1]cash117'!$H$1:$T$404,3,FALSE)=0,"0",VLOOKUP($A26,'[1]cash117'!$H$1:$T$404,3,FALSE))+IF(VLOOKUP($A26,'[1]cash119'!$H$1:$T$403,3,FALSE)=0,"0",VLOOKUP($A26,'[1]cash119'!$H$1:$T$403,3,FALSE))+IF(VLOOKUP($A26,'[1]cash120'!$H$1:$T$418,3,FALSE)=0,"0",VLOOKUP($A26,'[1]cash120'!$H$1:$T$418,3,FALSE)))</f>
        <v>0</v>
      </c>
      <c r="E26" s="19">
        <f>SUM(IF(VLOOKUP($A26,'[1]rfq417'!$H$1:$T$406,4,FALSE)=0,0,VLOOKUP($A26,'[1]rfq417'!$H$1:$T$406,4,FALSE))+IF(VLOOKUP($A26,'[1]rfq419'!$H$1:$T$406,4,FALSE)=0,0,VLOOKUP($A26,'[1]rfq419'!$H$1:$T$406,4,FALSE))+IF(VLOOKUP($A26,'[1]rfq420'!$H$1:$T$406,4,FALSE)=0,0,VLOOKUP($A26,'[1]rfq420'!$H$1:$T$406,4,FALSE)))</f>
        <v>0</v>
      </c>
      <c r="F26" s="20">
        <f>SUM(IF(VLOOKUP($A26,'[1]rfq417'!$H$1:$T$406,5,FALSE)=0,"0",VLOOKUP($A26,'[1]rfq417'!$H$1:$T$406,5,FALSE))+IF(VLOOKUP($A26,'[1]rfq419'!$H$1:$T$406,5,FALSE)=0,"0",VLOOKUP($A26,'[1]rfq419'!$H$1:$T$406,5,FALSE))+IF(VLOOKUP($A26,'[1]rfq420'!$H$1:$T$406,5,FALSE)=0,"0",VLOOKUP($A26,'[1]rfq420'!$H$1:$T$406,5,FALSE)))</f>
        <v>0</v>
      </c>
      <c r="G26" s="21">
        <f>SUM(IF(VLOOKUP($A26,'[1]rfq417'!$H$1:$T$406,3,FALSE)=0,"0",VLOOKUP($A26,'[1]rfq417'!$H$1:$T$406,3,FALSE))+IF(VLOOKUP($A26,'[1]rfq419'!$H$1:$T$406,3,FALSE)=0,"0",VLOOKUP($A26,'[1]rfq419'!$H$1:$T$406,3,FALSE))+IF(VLOOKUP($A26,'[1]rfq420'!$H$1:$T$406,3,FALSE)=0,"0",VLOOKUP($A26,'[1]rfq420'!$H$1:$T$406,3,FALSE)))</f>
        <v>0</v>
      </c>
      <c r="H26" s="19">
        <f>SUM(IF(VLOOKUP($A26,'[1]repo525'!$H$1:$T$401,4,FALSE)=0,"0",VLOOKUP($A26,'[1]repo525'!$H$1:$T$401,4,FALSE))+IF(VLOOKUP($A26,'[1]repo529'!$H$1:$T$410,4,FALSE)=0,"0",VLOOKUP($A26,'[1]repo529'!$H$1:$T$410,4,FALSE))+IF(VLOOKUP($A26,'[1]repo629'!$H$1:$T$406,4,FALSE)=0,"0",VLOOKUP($A26,'[1]repo629'!$H$1:$T$406,4,FALSE))+IF(VLOOKUP($A26,'[1]repo625_i_INNE'!$H$1:$T$397,4,FALSE)=0,"0",VLOOKUP($A26,'[1]repo625_i_INNE'!$H$1:$T$397,4,FALSE)))</f>
        <v>0</v>
      </c>
      <c r="I26" s="20">
        <f>SUM(IF(VLOOKUP($A26,'[1]repo525'!$H$1:$T$401,5,FALSE)=0,"0",VLOOKUP($A26,'[1]repo525'!$H$1:$T$401,5,FALSE))+IF(VLOOKUP($A26,'[1]repo529'!$H$1:$T$410,5,FALSE)=0,"0",VLOOKUP($A26,'[1]repo529'!$H$1:$T$410,5,FALSE))+IF(VLOOKUP($A26,'[1]repo629'!$H$1:$T$406,5,FALSE)=0,"0",VLOOKUP($A26,'[1]repo629'!$H$1:$T$406,5,FALSE))+IF(VLOOKUP($A26,'[1]repo625_i_INNE'!$H$1:$T$397,5,FALSE)=0,"0",VLOOKUP($A26,'[1]repo625_i_INNE'!$H$1:$T$397,5,FALSE)))</f>
        <v>0</v>
      </c>
      <c r="J26" s="21">
        <f>SUM(IF(VLOOKUP($A26,'[1]repo525'!$H$1:$T$401,3,FALSE)=0,"0",VLOOKUP($A26,'[1]repo525'!$H$1:$T$401,3,FALSE))+IF(VLOOKUP($A26,'[1]repo529'!$H$1:$T$410,3,FALSE)=0,"0",VLOOKUP($A26,'[1]repo529'!$H$1:$T$410,3,FALSE))+IF(VLOOKUP($A26,'[1]repo629'!$H$1:$T$406,3,FALSE)=0,"0",VLOOKUP($A26,'[1]repo629'!$H$1:$T$406,3,FALSE))+IF(VLOOKUP($A26,'[1]repo625_i_INNE'!$H$1:$T$397,3,FALSE)=0,"0",VLOOKUP($A26,'[1]repo625_i_INNE'!$H$1:$T$397,3,FALSE)))</f>
        <v>0</v>
      </c>
      <c r="K26" s="22">
        <f>H26+B26+E26</f>
        <v>0</v>
      </c>
      <c r="L26" s="23">
        <f>I26+C26+F26</f>
        <v>0</v>
      </c>
      <c r="M26" s="24">
        <f>J26+D26+G26</f>
        <v>0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7" t="s">
        <v>30</v>
      </c>
      <c r="B27" s="19">
        <f>SUM(IF(VLOOKUP($A27,'[1]cash117'!$H$1:$T$404,4,FALSE)=0,0,VLOOKUP($A27,'[1]cash117'!$H$1:$T$404,4,FALSE))+IF(VLOOKUP($A27,'[1]cash119'!$H$1:$T$403,4,FALSE)=0,0,VLOOKUP($A27,'[1]cash119'!$H$1:$T$403,4,FALSE))+IF(VLOOKUP($A27,'[1]cash120'!$H$1:$T$418,4,FALSE)=0,0,VLOOKUP($A27,'[1]cash120'!$H$1:$T$418,4,FALSE)))</f>
        <v>0</v>
      </c>
      <c r="C27" s="20">
        <f>SUM(IF(VLOOKUP($A27,'[1]cash117'!$H$1:$T$404,5,FALSE)=0,"0",VLOOKUP($A27,'[1]cash117'!$H$1:$T$404,5,FALSE))+IF(VLOOKUP($A27,'[1]cash119'!$H$1:$T$403,5,FALSE)=0,"0",VLOOKUP($A27,'[1]cash119'!$H$1:$T$403,5,FALSE))+IF(VLOOKUP($A27,'[1]cash120'!$H$1:$T$418,5,FALSE)=0,"0",VLOOKUP($A27,'[1]cash120'!$H$1:$T$418,5,FALSE)))</f>
        <v>0</v>
      </c>
      <c r="D27" s="21">
        <f>SUM(IF(VLOOKUP($A27,'[1]cash117'!$H$1:$T$404,3,FALSE)=0,"0",VLOOKUP($A27,'[1]cash117'!$H$1:$T$404,3,FALSE))+IF(VLOOKUP($A27,'[1]cash119'!$H$1:$T$403,3,FALSE)=0,"0",VLOOKUP($A27,'[1]cash119'!$H$1:$T$403,3,FALSE))+IF(VLOOKUP($A27,'[1]cash120'!$H$1:$T$418,3,FALSE)=0,"0",VLOOKUP($A27,'[1]cash120'!$H$1:$T$418,3,FALSE)))</f>
        <v>0</v>
      </c>
      <c r="E27" s="19">
        <f>SUM(IF(VLOOKUP($A27,'[1]rfq417'!$H$1:$T$406,4,FALSE)=0,0,VLOOKUP($A27,'[1]rfq417'!$H$1:$T$406,4,FALSE))+IF(VLOOKUP($A27,'[1]rfq419'!$H$1:$T$406,4,FALSE)=0,0,VLOOKUP($A27,'[1]rfq419'!$H$1:$T$406,4,FALSE))+IF(VLOOKUP($A27,'[1]rfq420'!$H$1:$T$406,4,FALSE)=0,0,VLOOKUP($A27,'[1]rfq420'!$H$1:$T$406,4,FALSE)))</f>
        <v>0</v>
      </c>
      <c r="F27" s="20">
        <f>SUM(IF(VLOOKUP($A27,'[1]rfq417'!$H$1:$T$406,5,FALSE)=0,"0",VLOOKUP($A27,'[1]rfq417'!$H$1:$T$406,5,FALSE))+IF(VLOOKUP($A27,'[1]rfq419'!$H$1:$T$406,5,FALSE)=0,"0",VLOOKUP($A27,'[1]rfq419'!$H$1:$T$406,5,FALSE))+IF(VLOOKUP($A27,'[1]rfq420'!$H$1:$T$406,5,FALSE)=0,"0",VLOOKUP($A27,'[1]rfq420'!$H$1:$T$406,5,FALSE)))</f>
        <v>0</v>
      </c>
      <c r="G27" s="21">
        <f>SUM(IF(VLOOKUP($A27,'[1]rfq417'!$H$1:$T$406,3,FALSE)=0,"0",VLOOKUP($A27,'[1]rfq417'!$H$1:$T$406,3,FALSE))+IF(VLOOKUP($A27,'[1]rfq419'!$H$1:$T$406,3,FALSE)=0,"0",VLOOKUP($A27,'[1]rfq419'!$H$1:$T$406,3,FALSE))+IF(VLOOKUP($A27,'[1]rfq420'!$H$1:$T$406,3,FALSE)=0,"0",VLOOKUP($A27,'[1]rfq420'!$H$1:$T$406,3,FALSE)))</f>
        <v>0</v>
      </c>
      <c r="H27" s="19">
        <f>SUM(IF(VLOOKUP($A27,'[1]repo525'!$H$1:$T$401,4,FALSE)=0,"0",VLOOKUP($A27,'[1]repo525'!$H$1:$T$401,4,FALSE))+IF(VLOOKUP($A27,'[1]repo529'!$H$1:$T$410,4,FALSE)=0,"0",VLOOKUP($A27,'[1]repo529'!$H$1:$T$410,4,FALSE))+IF(VLOOKUP($A27,'[1]repo629'!$H$1:$T$406,4,FALSE)=0,"0",VLOOKUP($A27,'[1]repo629'!$H$1:$T$406,4,FALSE))+IF(VLOOKUP($A27,'[1]repo625_i_INNE'!$H$1:$T$397,4,FALSE)=0,"0",VLOOKUP($A27,'[1]repo625_i_INNE'!$H$1:$T$397,4,FALSE)))</f>
        <v>0</v>
      </c>
      <c r="I27" s="20">
        <f>SUM(IF(VLOOKUP($A27,'[1]repo525'!$H$1:$T$401,5,FALSE)=0,"0",VLOOKUP($A27,'[1]repo525'!$H$1:$T$401,5,FALSE))+IF(VLOOKUP($A27,'[1]repo529'!$H$1:$T$410,5,FALSE)=0,"0",VLOOKUP($A27,'[1]repo529'!$H$1:$T$410,5,FALSE))+IF(VLOOKUP($A27,'[1]repo629'!$H$1:$T$406,5,FALSE)=0,"0",VLOOKUP($A27,'[1]repo629'!$H$1:$T$406,5,FALSE))+IF(VLOOKUP($A27,'[1]repo625_i_INNE'!$H$1:$T$397,5,FALSE)=0,"0",VLOOKUP($A27,'[1]repo625_i_INNE'!$H$1:$T$397,5,FALSE)))</f>
        <v>0</v>
      </c>
      <c r="J27" s="21">
        <f>SUM(IF(VLOOKUP($A27,'[1]repo525'!$H$1:$T$401,3,FALSE)=0,"0",VLOOKUP($A27,'[1]repo525'!$H$1:$T$401,3,FALSE))+IF(VLOOKUP($A27,'[1]repo529'!$H$1:$T$410,3,FALSE)=0,"0",VLOOKUP($A27,'[1]repo529'!$H$1:$T$410,3,FALSE))+IF(VLOOKUP($A27,'[1]repo629'!$H$1:$T$406,3,FALSE)=0,"0",VLOOKUP($A27,'[1]repo629'!$H$1:$T$406,3,FALSE))+IF(VLOOKUP($A27,'[1]repo625_i_INNE'!$H$1:$T$397,3,FALSE)=0,"0",VLOOKUP($A27,'[1]repo625_i_INNE'!$H$1:$T$397,3,FALSE)))</f>
        <v>0</v>
      </c>
      <c r="K27" s="22">
        <f>H27+B27+E27</f>
        <v>0</v>
      </c>
      <c r="L27" s="23">
        <f>I27+C27+F27</f>
        <v>0</v>
      </c>
      <c r="M27" s="24">
        <f>J27+D27+G27</f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7" t="s">
        <v>31</v>
      </c>
      <c r="B28" s="19">
        <f>SUM(IF(VLOOKUP($A28,'[1]cash117'!$H$1:$T$404,4,FALSE)=0,0,VLOOKUP($A28,'[1]cash117'!$H$1:$T$404,4,FALSE))+IF(VLOOKUP($A28,'[1]cash119'!$H$1:$T$403,4,FALSE)=0,0,VLOOKUP($A28,'[1]cash119'!$H$1:$T$403,4,FALSE))+IF(VLOOKUP($A28,'[1]cash120'!$H$1:$T$418,4,FALSE)=0,0,VLOOKUP($A28,'[1]cash120'!$H$1:$T$418,4,FALSE)))</f>
        <v>225000</v>
      </c>
      <c r="C28" s="20">
        <f>SUM(IF(VLOOKUP($A28,'[1]cash117'!$H$1:$T$404,5,FALSE)=0,"0",VLOOKUP($A28,'[1]cash117'!$H$1:$T$404,5,FALSE))+IF(VLOOKUP($A28,'[1]cash119'!$H$1:$T$403,5,FALSE)=0,"0",VLOOKUP($A28,'[1]cash119'!$H$1:$T$403,5,FALSE))+IF(VLOOKUP($A28,'[1]cash120'!$H$1:$T$418,5,FALSE)=0,"0",VLOOKUP($A28,'[1]cash120'!$H$1:$T$418,5,FALSE)))</f>
        <v>232.57375</v>
      </c>
      <c r="D28" s="21">
        <f>SUM(IF(VLOOKUP($A28,'[1]cash117'!$H$1:$T$404,3,FALSE)=0,"0",VLOOKUP($A28,'[1]cash117'!$H$1:$T$404,3,FALSE))+IF(VLOOKUP($A28,'[1]cash119'!$H$1:$T$403,3,FALSE)=0,"0",VLOOKUP($A28,'[1]cash119'!$H$1:$T$403,3,FALSE))+IF(VLOOKUP($A28,'[1]cash120'!$H$1:$T$418,3,FALSE)=0,"0",VLOOKUP($A28,'[1]cash120'!$H$1:$T$418,3,FALSE)))</f>
        <v>19</v>
      </c>
      <c r="E28" s="19">
        <f>SUM(IF(VLOOKUP($A28,'[1]rfq417'!$H$1:$T$406,4,FALSE)=0,0,VLOOKUP($A28,'[1]rfq417'!$H$1:$T$406,4,FALSE))+IF(VLOOKUP($A28,'[1]rfq419'!$H$1:$T$406,4,FALSE)=0,0,VLOOKUP($A28,'[1]rfq419'!$H$1:$T$406,4,FALSE))+IF(VLOOKUP($A28,'[1]rfq420'!$H$1:$T$406,4,FALSE)=0,0,VLOOKUP($A28,'[1]rfq420'!$H$1:$T$406,4,FALSE)))</f>
        <v>0</v>
      </c>
      <c r="F28" s="20">
        <f>SUM(IF(VLOOKUP($A28,'[1]rfq417'!$H$1:$T$406,5,FALSE)=0,"0",VLOOKUP($A28,'[1]rfq417'!$H$1:$T$406,5,FALSE))+IF(VLOOKUP($A28,'[1]rfq419'!$H$1:$T$406,5,FALSE)=0,"0",VLOOKUP($A28,'[1]rfq419'!$H$1:$T$406,5,FALSE))+IF(VLOOKUP($A28,'[1]rfq420'!$H$1:$T$406,5,FALSE)=0,"0",VLOOKUP($A28,'[1]rfq420'!$H$1:$T$406,5,FALSE)))</f>
        <v>0</v>
      </c>
      <c r="G28" s="21">
        <f>SUM(IF(VLOOKUP($A28,'[1]rfq417'!$H$1:$T$406,3,FALSE)=0,"0",VLOOKUP($A28,'[1]rfq417'!$H$1:$T$406,3,FALSE))+IF(VLOOKUP($A28,'[1]rfq419'!$H$1:$T$406,3,FALSE)=0,"0",VLOOKUP($A28,'[1]rfq419'!$H$1:$T$406,3,FALSE))+IF(VLOOKUP($A28,'[1]rfq420'!$H$1:$T$406,3,FALSE)=0,"0",VLOOKUP($A28,'[1]rfq420'!$H$1:$T$406,3,FALSE)))</f>
        <v>0</v>
      </c>
      <c r="H28" s="19">
        <f>SUM(IF(VLOOKUP($A28,'[1]repo525'!$H$1:$T$401,4,FALSE)=0,"0",VLOOKUP($A28,'[1]repo525'!$H$1:$T$401,4,FALSE))+IF(VLOOKUP($A28,'[1]repo529'!$H$1:$T$410,4,FALSE)=0,"0",VLOOKUP($A28,'[1]repo529'!$H$1:$T$410,4,FALSE))+IF(VLOOKUP($A28,'[1]repo629'!$H$1:$T$406,4,FALSE)=0,"0",VLOOKUP($A28,'[1]repo629'!$H$1:$T$406,4,FALSE))+IF(VLOOKUP($A28,'[1]repo625_i_INNE'!$H$1:$T$397,4,FALSE)=0,"0",VLOOKUP($A28,'[1]repo625_i_INNE'!$H$1:$T$397,4,FALSE)))</f>
        <v>445000</v>
      </c>
      <c r="I28" s="20">
        <f>SUM(IF(VLOOKUP($A28,'[1]repo525'!$H$1:$T$401,5,FALSE)=0,"0",VLOOKUP($A28,'[1]repo525'!$H$1:$T$401,5,FALSE))+IF(VLOOKUP($A28,'[1]repo529'!$H$1:$T$410,5,FALSE)=0,"0",VLOOKUP($A28,'[1]repo529'!$H$1:$T$410,5,FALSE))+IF(VLOOKUP($A28,'[1]repo629'!$H$1:$T$406,5,FALSE)=0,"0",VLOOKUP($A28,'[1]repo629'!$H$1:$T$406,5,FALSE))+IF(VLOOKUP($A28,'[1]repo625_i_INNE'!$H$1:$T$397,5,FALSE)=0,"0",VLOOKUP($A28,'[1]repo625_i_INNE'!$H$1:$T$397,5,FALSE)))</f>
        <v>920.5552431699999</v>
      </c>
      <c r="J28" s="21">
        <f>SUM(IF(VLOOKUP($A28,'[1]repo525'!$H$1:$T$401,3,FALSE)=0,"0",VLOOKUP($A28,'[1]repo525'!$H$1:$T$401,3,FALSE))+IF(VLOOKUP($A28,'[1]repo529'!$H$1:$T$410,3,FALSE)=0,"0",VLOOKUP($A28,'[1]repo529'!$H$1:$T$410,3,FALSE))+IF(VLOOKUP($A28,'[1]repo629'!$H$1:$T$406,3,FALSE)=0,"0",VLOOKUP($A28,'[1]repo629'!$H$1:$T$406,3,FALSE))+IF(VLOOKUP($A28,'[1]repo625_i_INNE'!$H$1:$T$397,3,FALSE)=0,"0",VLOOKUP($A28,'[1]repo625_i_INNE'!$H$1:$T$397,3,FALSE)))</f>
        <v>4</v>
      </c>
      <c r="K28" s="22">
        <f>H28+B28+E28</f>
        <v>670000</v>
      </c>
      <c r="L28" s="23">
        <f>I28+C28+F28</f>
        <v>1153.1289931699998</v>
      </c>
      <c r="M28" s="24">
        <f>J28+D28+G28</f>
        <v>23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7" t="s">
        <v>32</v>
      </c>
      <c r="B29" s="19">
        <f>SUM(IF(VLOOKUP($A29,'[1]cash117'!$H$1:$T$404,4,FALSE)=0,0,VLOOKUP($A29,'[1]cash117'!$H$1:$T$404,4,FALSE))+IF(VLOOKUP($A29,'[1]cash119'!$H$1:$T$403,4,FALSE)=0,0,VLOOKUP($A29,'[1]cash119'!$H$1:$T$403,4,FALSE))+IF(VLOOKUP($A29,'[1]cash120'!$H$1:$T$418,4,FALSE)=0,0,VLOOKUP($A29,'[1]cash120'!$H$1:$T$418,4,FALSE)))</f>
        <v>80000</v>
      </c>
      <c r="C29" s="20">
        <f>SUM(IF(VLOOKUP($A29,'[1]cash117'!$H$1:$T$404,5,FALSE)=0,"0",VLOOKUP($A29,'[1]cash117'!$H$1:$T$404,5,FALSE))+IF(VLOOKUP($A29,'[1]cash119'!$H$1:$T$403,5,FALSE)=0,"0",VLOOKUP($A29,'[1]cash119'!$H$1:$T$403,5,FALSE))+IF(VLOOKUP($A29,'[1]cash120'!$H$1:$T$418,5,FALSE)=0,"0",VLOOKUP($A29,'[1]cash120'!$H$1:$T$418,5,FALSE)))</f>
        <v>81.7662</v>
      </c>
      <c r="D29" s="21">
        <f>SUM(IF(VLOOKUP($A29,'[1]cash117'!$H$1:$T$404,3,FALSE)=0,"0",VLOOKUP($A29,'[1]cash117'!$H$1:$T$404,3,FALSE))+IF(VLOOKUP($A29,'[1]cash119'!$H$1:$T$403,3,FALSE)=0,"0",VLOOKUP($A29,'[1]cash119'!$H$1:$T$403,3,FALSE))+IF(VLOOKUP($A29,'[1]cash120'!$H$1:$T$418,3,FALSE)=0,"0",VLOOKUP($A29,'[1]cash120'!$H$1:$T$418,3,FALSE)))</f>
        <v>8</v>
      </c>
      <c r="E29" s="19">
        <f>SUM(IF(VLOOKUP($A29,'[1]rfq417'!$H$1:$T$406,4,FALSE)=0,0,VLOOKUP($A29,'[1]rfq417'!$H$1:$T$406,4,FALSE))+IF(VLOOKUP($A29,'[1]rfq419'!$H$1:$T$406,4,FALSE)=0,0,VLOOKUP($A29,'[1]rfq419'!$H$1:$T$406,4,FALSE))+IF(VLOOKUP($A29,'[1]rfq420'!$H$1:$T$406,4,FALSE)=0,0,VLOOKUP($A29,'[1]rfq420'!$H$1:$T$406,4,FALSE)))</f>
        <v>0</v>
      </c>
      <c r="F29" s="20">
        <f>SUM(IF(VLOOKUP($A29,'[1]rfq417'!$H$1:$T$406,5,FALSE)=0,"0",VLOOKUP($A29,'[1]rfq417'!$H$1:$T$406,5,FALSE))+IF(VLOOKUP($A29,'[1]rfq419'!$H$1:$T$406,5,FALSE)=0,"0",VLOOKUP($A29,'[1]rfq419'!$H$1:$T$406,5,FALSE))+IF(VLOOKUP($A29,'[1]rfq420'!$H$1:$T$406,5,FALSE)=0,"0",VLOOKUP($A29,'[1]rfq420'!$H$1:$T$406,5,FALSE)))</f>
        <v>0</v>
      </c>
      <c r="G29" s="21">
        <f>SUM(IF(VLOOKUP($A29,'[1]rfq417'!$H$1:$T$406,3,FALSE)=0,"0",VLOOKUP($A29,'[1]rfq417'!$H$1:$T$406,3,FALSE))+IF(VLOOKUP($A29,'[1]rfq419'!$H$1:$T$406,3,FALSE)=0,"0",VLOOKUP($A29,'[1]rfq419'!$H$1:$T$406,3,FALSE))+IF(VLOOKUP($A29,'[1]rfq420'!$H$1:$T$406,3,FALSE)=0,"0",VLOOKUP($A29,'[1]rfq420'!$H$1:$T$406,3,FALSE)))</f>
        <v>0</v>
      </c>
      <c r="H29" s="19">
        <f>SUM(IF(VLOOKUP($A29,'[1]repo525'!$H$1:$T$401,4,FALSE)=0,"0",VLOOKUP($A29,'[1]repo525'!$H$1:$T$401,4,FALSE))+IF(VLOOKUP($A29,'[1]repo529'!$H$1:$T$410,4,FALSE)=0,"0",VLOOKUP($A29,'[1]repo529'!$H$1:$T$410,4,FALSE))+IF(VLOOKUP($A29,'[1]repo629'!$H$1:$T$406,4,FALSE)=0,"0",VLOOKUP($A29,'[1]repo629'!$H$1:$T$406,4,FALSE))+IF(VLOOKUP($A29,'[1]repo625_i_INNE'!$H$1:$T$397,4,FALSE)=0,"0",VLOOKUP($A29,'[1]repo625_i_INNE'!$H$1:$T$397,4,FALSE)))</f>
        <v>800000</v>
      </c>
      <c r="I29" s="20">
        <f>SUM(IF(VLOOKUP($A29,'[1]repo525'!$H$1:$T$401,5,FALSE)=0,"0",VLOOKUP($A29,'[1]repo525'!$H$1:$T$401,5,FALSE))+IF(VLOOKUP($A29,'[1]repo529'!$H$1:$T$410,5,FALSE)=0,"0",VLOOKUP($A29,'[1]repo529'!$H$1:$T$410,5,FALSE))+IF(VLOOKUP($A29,'[1]repo629'!$H$1:$T$406,5,FALSE)=0,"0",VLOOKUP($A29,'[1]repo629'!$H$1:$T$406,5,FALSE))+IF(VLOOKUP($A29,'[1]repo625_i_INNE'!$H$1:$T$397,5,FALSE)=0,"0",VLOOKUP($A29,'[1]repo625_i_INNE'!$H$1:$T$397,5,FALSE)))</f>
        <v>1636.8905519</v>
      </c>
      <c r="J29" s="21">
        <f>SUM(IF(VLOOKUP($A29,'[1]repo525'!$H$1:$T$401,3,FALSE)=0,"0",VLOOKUP($A29,'[1]repo525'!$H$1:$T$401,3,FALSE))+IF(VLOOKUP($A29,'[1]repo529'!$H$1:$T$410,3,FALSE)=0,"0",VLOOKUP($A29,'[1]repo529'!$H$1:$T$410,3,FALSE))+IF(VLOOKUP($A29,'[1]repo629'!$H$1:$T$406,3,FALSE)=0,"0",VLOOKUP($A29,'[1]repo629'!$H$1:$T$406,3,FALSE))+IF(VLOOKUP($A29,'[1]repo625_i_INNE'!$H$1:$T$397,3,FALSE)=0,"0",VLOOKUP($A29,'[1]repo625_i_INNE'!$H$1:$T$397,3,FALSE)))</f>
        <v>22</v>
      </c>
      <c r="K29" s="22">
        <f>H29+B29+E29</f>
        <v>880000</v>
      </c>
      <c r="L29" s="23">
        <f>I29+C29+F29</f>
        <v>1718.6567519</v>
      </c>
      <c r="M29" s="24">
        <f>J29+D29+G29</f>
        <v>30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7" t="s">
        <v>33</v>
      </c>
      <c r="B30" s="19">
        <f>SUM(IF(VLOOKUP($A30,'[1]cash117'!$H$1:$T$404,4,FALSE)=0,0,VLOOKUP($A30,'[1]cash117'!$H$1:$T$404,4,FALSE))+IF(VLOOKUP($A30,'[1]cash119'!$H$1:$T$403,4,FALSE)=0,0,VLOOKUP($A30,'[1]cash119'!$H$1:$T$403,4,FALSE))+IF(VLOOKUP($A30,'[1]cash120'!$H$1:$T$418,4,FALSE)=0,0,VLOOKUP($A30,'[1]cash120'!$H$1:$T$418,4,FALSE)))</f>
        <v>0</v>
      </c>
      <c r="C30" s="20">
        <f>SUM(IF(VLOOKUP($A30,'[1]cash117'!$H$1:$T$404,5,FALSE)=0,"0",VLOOKUP($A30,'[1]cash117'!$H$1:$T$404,5,FALSE))+IF(VLOOKUP($A30,'[1]cash119'!$H$1:$T$403,5,FALSE)=0,"0",VLOOKUP($A30,'[1]cash119'!$H$1:$T$403,5,FALSE))+IF(VLOOKUP($A30,'[1]cash120'!$H$1:$T$418,5,FALSE)=0,"0",VLOOKUP($A30,'[1]cash120'!$H$1:$T$418,5,FALSE)))</f>
        <v>0</v>
      </c>
      <c r="D30" s="21">
        <f>SUM(IF(VLOOKUP($A30,'[1]cash117'!$H$1:$T$404,3,FALSE)=0,"0",VLOOKUP($A30,'[1]cash117'!$H$1:$T$404,3,FALSE))+IF(VLOOKUP($A30,'[1]cash119'!$H$1:$T$403,3,FALSE)=0,"0",VLOOKUP($A30,'[1]cash119'!$H$1:$T$403,3,FALSE))+IF(VLOOKUP($A30,'[1]cash120'!$H$1:$T$418,3,FALSE)=0,"0",VLOOKUP($A30,'[1]cash120'!$H$1:$T$418,3,FALSE)))</f>
        <v>0</v>
      </c>
      <c r="E30" s="19">
        <f>SUM(IF(VLOOKUP($A30,'[1]rfq417'!$H$1:$T$406,4,FALSE)=0,0,VLOOKUP($A30,'[1]rfq417'!$H$1:$T$406,4,FALSE))+IF(VLOOKUP($A30,'[1]rfq419'!$H$1:$T$406,4,FALSE)=0,0,VLOOKUP($A30,'[1]rfq419'!$H$1:$T$406,4,FALSE))+IF(VLOOKUP($A30,'[1]rfq420'!$H$1:$T$406,4,FALSE)=0,0,VLOOKUP($A30,'[1]rfq420'!$H$1:$T$406,4,FALSE)))</f>
        <v>0</v>
      </c>
      <c r="F30" s="20">
        <f>SUM(IF(VLOOKUP($A30,'[1]rfq417'!$H$1:$T$406,5,FALSE)=0,"0",VLOOKUP($A30,'[1]rfq417'!$H$1:$T$406,5,FALSE))+IF(VLOOKUP($A30,'[1]rfq419'!$H$1:$T$406,5,FALSE)=0,"0",VLOOKUP($A30,'[1]rfq419'!$H$1:$T$406,5,FALSE))+IF(VLOOKUP($A30,'[1]rfq420'!$H$1:$T$406,5,FALSE)=0,"0",VLOOKUP($A30,'[1]rfq420'!$H$1:$T$406,5,FALSE)))</f>
        <v>0</v>
      </c>
      <c r="G30" s="21">
        <f>SUM(IF(VLOOKUP($A30,'[1]rfq417'!$H$1:$T$406,3,FALSE)=0,"0",VLOOKUP($A30,'[1]rfq417'!$H$1:$T$406,3,FALSE))+IF(VLOOKUP($A30,'[1]rfq419'!$H$1:$T$406,3,FALSE)=0,"0",VLOOKUP($A30,'[1]rfq419'!$H$1:$T$406,3,FALSE))+IF(VLOOKUP($A30,'[1]rfq420'!$H$1:$T$406,3,FALSE)=0,"0",VLOOKUP($A30,'[1]rfq420'!$H$1:$T$406,3,FALSE)))</f>
        <v>0</v>
      </c>
      <c r="H30" s="19">
        <f>SUM(IF(VLOOKUP($A30,'[1]repo525'!$H$1:$T$401,4,FALSE)=0,"0",VLOOKUP($A30,'[1]repo525'!$H$1:$T$401,4,FALSE))+IF(VLOOKUP($A30,'[1]repo529'!$H$1:$T$410,4,FALSE)=0,"0",VLOOKUP($A30,'[1]repo529'!$H$1:$T$410,4,FALSE))+IF(VLOOKUP($A30,'[1]repo629'!$H$1:$T$406,4,FALSE)=0,"0",VLOOKUP($A30,'[1]repo629'!$H$1:$T$406,4,FALSE))+IF(VLOOKUP($A30,'[1]repo625_i_INNE'!$H$1:$T$397,4,FALSE)=0,"0",VLOOKUP($A30,'[1]repo625_i_INNE'!$H$1:$T$397,4,FALSE)))</f>
        <v>850000</v>
      </c>
      <c r="I30" s="20">
        <f>SUM(IF(VLOOKUP($A30,'[1]repo525'!$H$1:$T$401,5,FALSE)=0,"0",VLOOKUP($A30,'[1]repo525'!$H$1:$T$401,5,FALSE))+IF(VLOOKUP($A30,'[1]repo529'!$H$1:$T$410,5,FALSE)=0,"0",VLOOKUP($A30,'[1]repo529'!$H$1:$T$410,5,FALSE))+IF(VLOOKUP($A30,'[1]repo629'!$H$1:$T$406,5,FALSE)=0,"0",VLOOKUP($A30,'[1]repo629'!$H$1:$T$406,5,FALSE))+IF(VLOOKUP($A30,'[1]repo625_i_INNE'!$H$1:$T$397,5,FALSE)=0,"0",VLOOKUP($A30,'[1]repo625_i_INNE'!$H$1:$T$397,5,FALSE)))</f>
        <v>1712.3695139400002</v>
      </c>
      <c r="J30" s="21">
        <f>SUM(IF(VLOOKUP($A30,'[1]repo525'!$H$1:$T$401,3,FALSE)=0,"0",VLOOKUP($A30,'[1]repo525'!$H$1:$T$401,3,FALSE))+IF(VLOOKUP($A30,'[1]repo529'!$H$1:$T$410,3,FALSE)=0,"0",VLOOKUP($A30,'[1]repo529'!$H$1:$T$410,3,FALSE))+IF(VLOOKUP($A30,'[1]repo629'!$H$1:$T$406,3,FALSE)=0,"0",VLOOKUP($A30,'[1]repo629'!$H$1:$T$406,3,FALSE))+IF(VLOOKUP($A30,'[1]repo625_i_INNE'!$H$1:$T$397,3,FALSE)=0,"0",VLOOKUP($A30,'[1]repo625_i_INNE'!$H$1:$T$397,3,FALSE)))</f>
        <v>3</v>
      </c>
      <c r="K30" s="22">
        <f>H30+B30+E30</f>
        <v>850000</v>
      </c>
      <c r="L30" s="23">
        <f>I30+C30+F30</f>
        <v>1712.3695139400002</v>
      </c>
      <c r="M30" s="24">
        <f>J30+D30+G30</f>
        <v>3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7" t="s">
        <v>34</v>
      </c>
      <c r="B31" s="19">
        <f>SUM(IF(VLOOKUP($A31,'[1]cash117'!$H$1:$T$404,4,FALSE)=0,0,VLOOKUP($A31,'[1]cash117'!$H$1:$T$404,4,FALSE))+IF(VLOOKUP($A31,'[1]cash119'!$H$1:$T$403,4,FALSE)=0,0,VLOOKUP($A31,'[1]cash119'!$H$1:$T$403,4,FALSE))+IF(VLOOKUP($A31,'[1]cash120'!$H$1:$T$418,4,FALSE)=0,0,VLOOKUP($A31,'[1]cash120'!$H$1:$T$418,4,FALSE)))</f>
        <v>2500</v>
      </c>
      <c r="C31" s="20">
        <f>SUM(IF(VLOOKUP($A31,'[1]cash117'!$H$1:$T$404,5,FALSE)=0,"0",VLOOKUP($A31,'[1]cash117'!$H$1:$T$404,5,FALSE))+IF(VLOOKUP($A31,'[1]cash119'!$H$1:$T$403,5,FALSE)=0,"0",VLOOKUP($A31,'[1]cash119'!$H$1:$T$403,5,FALSE))+IF(VLOOKUP($A31,'[1]cash120'!$H$1:$T$418,5,FALSE)=0,"0",VLOOKUP($A31,'[1]cash120'!$H$1:$T$418,5,FALSE)))</f>
        <v>2.502075</v>
      </c>
      <c r="D31" s="21">
        <f>SUM(IF(VLOOKUP($A31,'[1]cash117'!$H$1:$T$404,3,FALSE)=0,"0",VLOOKUP($A31,'[1]cash117'!$H$1:$T$404,3,FALSE))+IF(VLOOKUP($A31,'[1]cash119'!$H$1:$T$403,3,FALSE)=0,"0",VLOOKUP($A31,'[1]cash119'!$H$1:$T$403,3,FALSE))+IF(VLOOKUP($A31,'[1]cash120'!$H$1:$T$418,3,FALSE)=0,"0",VLOOKUP($A31,'[1]cash120'!$H$1:$T$418,3,FALSE)))</f>
        <v>1</v>
      </c>
      <c r="E31" s="19">
        <f>SUM(IF(VLOOKUP($A31,'[1]rfq417'!$H$1:$T$406,4,FALSE)=0,0,VLOOKUP($A31,'[1]rfq417'!$H$1:$T$406,4,FALSE))+IF(VLOOKUP($A31,'[1]rfq419'!$H$1:$T$406,4,FALSE)=0,0,VLOOKUP($A31,'[1]rfq419'!$H$1:$T$406,4,FALSE))+IF(VLOOKUP($A31,'[1]rfq420'!$H$1:$T$406,4,FALSE)=0,0,VLOOKUP($A31,'[1]rfq420'!$H$1:$T$406,4,FALSE)))</f>
        <v>0</v>
      </c>
      <c r="F31" s="20">
        <f>SUM(IF(VLOOKUP($A31,'[1]rfq417'!$H$1:$T$406,5,FALSE)=0,"0",VLOOKUP($A31,'[1]rfq417'!$H$1:$T$406,5,FALSE))+IF(VLOOKUP($A31,'[1]rfq419'!$H$1:$T$406,5,FALSE)=0,"0",VLOOKUP($A31,'[1]rfq419'!$H$1:$T$406,5,FALSE))+IF(VLOOKUP($A31,'[1]rfq420'!$H$1:$T$406,5,FALSE)=0,"0",VLOOKUP($A31,'[1]rfq420'!$H$1:$T$406,5,FALSE)))</f>
        <v>0</v>
      </c>
      <c r="G31" s="21">
        <f>SUM(IF(VLOOKUP($A31,'[1]rfq417'!$H$1:$T$406,3,FALSE)=0,"0",VLOOKUP($A31,'[1]rfq417'!$H$1:$T$406,3,FALSE))+IF(VLOOKUP($A31,'[1]rfq419'!$H$1:$T$406,3,FALSE)=0,"0",VLOOKUP($A31,'[1]rfq419'!$H$1:$T$406,3,FALSE))+IF(VLOOKUP($A31,'[1]rfq420'!$H$1:$T$406,3,FALSE)=0,"0",VLOOKUP($A31,'[1]rfq420'!$H$1:$T$406,3,FALSE)))</f>
        <v>0</v>
      </c>
      <c r="H31" s="19">
        <f>SUM(IF(VLOOKUP($A31,'[1]repo525'!$H$1:$T$401,4,FALSE)=0,"0",VLOOKUP($A31,'[1]repo525'!$H$1:$T$401,4,FALSE))+IF(VLOOKUP($A31,'[1]repo529'!$H$1:$T$410,4,FALSE)=0,"0",VLOOKUP($A31,'[1]repo529'!$H$1:$T$410,4,FALSE))+IF(VLOOKUP($A31,'[1]repo629'!$H$1:$T$406,4,FALSE)=0,"0",VLOOKUP($A31,'[1]repo629'!$H$1:$T$406,4,FALSE))+IF(VLOOKUP($A31,'[1]repo625_i_INNE'!$H$1:$T$397,4,FALSE)=0,"0",VLOOKUP($A31,'[1]repo625_i_INNE'!$H$1:$T$397,4,FALSE)))</f>
        <v>1647500</v>
      </c>
      <c r="I31" s="20">
        <f>SUM(IF(VLOOKUP($A31,'[1]repo525'!$H$1:$T$401,5,FALSE)=0,"0",VLOOKUP($A31,'[1]repo525'!$H$1:$T$401,5,FALSE))+IF(VLOOKUP($A31,'[1]repo529'!$H$1:$T$410,5,FALSE)=0,"0",VLOOKUP($A31,'[1]repo529'!$H$1:$T$410,5,FALSE))+IF(VLOOKUP($A31,'[1]repo629'!$H$1:$T$406,5,FALSE)=0,"0",VLOOKUP($A31,'[1]repo629'!$H$1:$T$406,5,FALSE))+IF(VLOOKUP($A31,'[1]repo625_i_INNE'!$H$1:$T$397,5,FALSE)=0,"0",VLOOKUP($A31,'[1]repo625_i_INNE'!$H$1:$T$397,5,FALSE)))</f>
        <v>3304.6115716</v>
      </c>
      <c r="J31" s="21">
        <f>SUM(IF(VLOOKUP($A31,'[1]repo525'!$H$1:$T$401,3,FALSE)=0,"0",VLOOKUP($A31,'[1]repo525'!$H$1:$T$401,3,FALSE))+IF(VLOOKUP($A31,'[1]repo529'!$H$1:$T$410,3,FALSE)=0,"0",VLOOKUP($A31,'[1]repo529'!$H$1:$T$410,3,FALSE))+IF(VLOOKUP($A31,'[1]repo629'!$H$1:$T$406,3,FALSE)=0,"0",VLOOKUP($A31,'[1]repo629'!$H$1:$T$406,3,FALSE))+IF(VLOOKUP($A31,'[1]repo625_i_INNE'!$H$1:$T$397,3,FALSE)=0,"0",VLOOKUP($A31,'[1]repo625_i_INNE'!$H$1:$T$397,3,FALSE)))</f>
        <v>22</v>
      </c>
      <c r="K31" s="22">
        <f>H31+B31+E31</f>
        <v>1650000</v>
      </c>
      <c r="L31" s="23">
        <f>I31+C31+F31</f>
        <v>3307.1136466</v>
      </c>
      <c r="M31" s="24">
        <f>J31+D31+G31</f>
        <v>23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7" t="s">
        <v>35</v>
      </c>
      <c r="B32" s="19">
        <f>SUM(IF(VLOOKUP($A32,'[1]cash117'!$H$1:$T$404,4,FALSE)=0,0,VLOOKUP($A32,'[1]cash117'!$H$1:$T$404,4,FALSE))+IF(VLOOKUP($A32,'[1]cash119'!$H$1:$T$403,4,FALSE)=0,0,VLOOKUP($A32,'[1]cash119'!$H$1:$T$403,4,FALSE))+IF(VLOOKUP($A32,'[1]cash120'!$H$1:$T$418,4,FALSE)=0,0,VLOOKUP($A32,'[1]cash120'!$H$1:$T$418,4,FALSE)))</f>
        <v>75000</v>
      </c>
      <c r="C32" s="20">
        <f>SUM(IF(VLOOKUP($A32,'[1]cash117'!$H$1:$T$404,5,FALSE)=0,"0",VLOOKUP($A32,'[1]cash117'!$H$1:$T$404,5,FALSE))+IF(VLOOKUP($A32,'[1]cash119'!$H$1:$T$403,5,FALSE)=0,"0",VLOOKUP($A32,'[1]cash119'!$H$1:$T$403,5,FALSE))+IF(VLOOKUP($A32,'[1]cash120'!$H$1:$T$418,5,FALSE)=0,"0",VLOOKUP($A32,'[1]cash120'!$H$1:$T$418,5,FALSE)))</f>
        <v>73.1016</v>
      </c>
      <c r="D32" s="21">
        <f>SUM(IF(VLOOKUP($A32,'[1]cash117'!$H$1:$T$404,3,FALSE)=0,"0",VLOOKUP($A32,'[1]cash117'!$H$1:$T$404,3,FALSE))+IF(VLOOKUP($A32,'[1]cash119'!$H$1:$T$403,3,FALSE)=0,"0",VLOOKUP($A32,'[1]cash119'!$H$1:$T$403,3,FALSE))+IF(VLOOKUP($A32,'[1]cash120'!$H$1:$T$418,3,FALSE)=0,"0",VLOOKUP($A32,'[1]cash120'!$H$1:$T$418,3,FALSE)))</f>
        <v>6</v>
      </c>
      <c r="E32" s="19">
        <f>SUM(IF(VLOOKUP($A32,'[1]rfq417'!$H$1:$T$406,4,FALSE)=0,0,VLOOKUP($A32,'[1]rfq417'!$H$1:$T$406,4,FALSE))+IF(VLOOKUP($A32,'[1]rfq419'!$H$1:$T$406,4,FALSE)=0,0,VLOOKUP($A32,'[1]rfq419'!$H$1:$T$406,4,FALSE))+IF(VLOOKUP($A32,'[1]rfq420'!$H$1:$T$406,4,FALSE)=0,0,VLOOKUP($A32,'[1]rfq420'!$H$1:$T$406,4,FALSE)))</f>
        <v>0</v>
      </c>
      <c r="F32" s="20">
        <f>SUM(IF(VLOOKUP($A32,'[1]rfq417'!$H$1:$T$406,5,FALSE)=0,"0",VLOOKUP($A32,'[1]rfq417'!$H$1:$T$406,5,FALSE))+IF(VLOOKUP($A32,'[1]rfq419'!$H$1:$T$406,5,FALSE)=0,"0",VLOOKUP($A32,'[1]rfq419'!$H$1:$T$406,5,FALSE))+IF(VLOOKUP($A32,'[1]rfq420'!$H$1:$T$406,5,FALSE)=0,"0",VLOOKUP($A32,'[1]rfq420'!$H$1:$T$406,5,FALSE)))</f>
        <v>0</v>
      </c>
      <c r="G32" s="21">
        <f>SUM(IF(VLOOKUP($A32,'[1]rfq417'!$H$1:$T$406,3,FALSE)=0,"0",VLOOKUP($A32,'[1]rfq417'!$H$1:$T$406,3,FALSE))+IF(VLOOKUP($A32,'[1]rfq419'!$H$1:$T$406,3,FALSE)=0,"0",VLOOKUP($A32,'[1]rfq419'!$H$1:$T$406,3,FALSE))+IF(VLOOKUP($A32,'[1]rfq420'!$H$1:$T$406,3,FALSE)=0,"0",VLOOKUP($A32,'[1]rfq420'!$H$1:$T$406,3,FALSE)))</f>
        <v>0</v>
      </c>
      <c r="H32" s="19">
        <f>SUM(IF(VLOOKUP($A32,'[1]repo525'!$H$1:$T$401,4,FALSE)=0,"0",VLOOKUP($A32,'[1]repo525'!$H$1:$T$401,4,FALSE))+IF(VLOOKUP($A32,'[1]repo529'!$H$1:$T$410,4,FALSE)=0,"0",VLOOKUP($A32,'[1]repo529'!$H$1:$T$410,4,FALSE))+IF(VLOOKUP($A32,'[1]repo629'!$H$1:$T$406,4,FALSE)=0,"0",VLOOKUP($A32,'[1]repo629'!$H$1:$T$406,4,FALSE))+IF(VLOOKUP($A32,'[1]repo625_i_INNE'!$H$1:$T$397,4,FALSE)=0,"0",VLOOKUP($A32,'[1]repo625_i_INNE'!$H$1:$T$397,4,FALSE)))</f>
        <v>1422500</v>
      </c>
      <c r="I32" s="20">
        <f>SUM(IF(VLOOKUP($A32,'[1]repo525'!$H$1:$T$401,5,FALSE)=0,"0",VLOOKUP($A32,'[1]repo525'!$H$1:$T$401,5,FALSE))+IF(VLOOKUP($A32,'[1]repo529'!$H$1:$T$410,5,FALSE)=0,"0",VLOOKUP($A32,'[1]repo529'!$H$1:$T$410,5,FALSE))+IF(VLOOKUP($A32,'[1]repo629'!$H$1:$T$406,5,FALSE)=0,"0",VLOOKUP($A32,'[1]repo629'!$H$1:$T$406,5,FALSE))+IF(VLOOKUP($A32,'[1]repo625_i_INNE'!$H$1:$T$397,5,FALSE)=0,"0",VLOOKUP($A32,'[1]repo625_i_INNE'!$H$1:$T$397,5,FALSE)))</f>
        <v>2781.64796479</v>
      </c>
      <c r="J32" s="21">
        <f>SUM(IF(VLOOKUP($A32,'[1]repo525'!$H$1:$T$401,3,FALSE)=0,"0",VLOOKUP($A32,'[1]repo525'!$H$1:$T$401,3,FALSE))+IF(VLOOKUP($A32,'[1]repo529'!$H$1:$T$410,3,FALSE)=0,"0",VLOOKUP($A32,'[1]repo529'!$H$1:$T$410,3,FALSE))+IF(VLOOKUP($A32,'[1]repo629'!$H$1:$T$406,3,FALSE)=0,"0",VLOOKUP($A32,'[1]repo629'!$H$1:$T$406,3,FALSE))+IF(VLOOKUP($A32,'[1]repo625_i_INNE'!$H$1:$T$397,3,FALSE)=0,"0",VLOOKUP($A32,'[1]repo625_i_INNE'!$H$1:$T$397,3,FALSE)))</f>
        <v>14</v>
      </c>
      <c r="K32" s="22">
        <f>H32+B32+E32</f>
        <v>1497500</v>
      </c>
      <c r="L32" s="23">
        <f>I32+C32+F32</f>
        <v>2854.74956479</v>
      </c>
      <c r="M32" s="24">
        <f>J32+D32+G32</f>
        <v>20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5.75">
      <c r="A33" s="27" t="s">
        <v>36</v>
      </c>
      <c r="B33" s="19">
        <f>SUM(IF(VLOOKUP($A33,'[1]cash117'!$H$1:$T$404,4,FALSE)=0,0,VLOOKUP($A33,'[1]cash117'!$H$1:$T$404,4,FALSE))+IF(VLOOKUP($A33,'[1]cash119'!$H$1:$T$403,4,FALSE)=0,0,VLOOKUP($A33,'[1]cash119'!$H$1:$T$403,4,FALSE))+IF(VLOOKUP($A33,'[1]cash120'!$H$1:$T$418,4,FALSE)=0,0,VLOOKUP($A33,'[1]cash120'!$H$1:$T$418,4,FALSE)))</f>
        <v>0</v>
      </c>
      <c r="C33" s="20">
        <f>SUM(IF(VLOOKUP($A33,'[1]cash117'!$H$1:$T$404,5,FALSE)=0,"0",VLOOKUP($A33,'[1]cash117'!$H$1:$T$404,5,FALSE))+IF(VLOOKUP($A33,'[1]cash119'!$H$1:$T$403,5,FALSE)=0,"0",VLOOKUP($A33,'[1]cash119'!$H$1:$T$403,5,FALSE))+IF(VLOOKUP($A33,'[1]cash120'!$H$1:$T$418,5,FALSE)=0,"0",VLOOKUP($A33,'[1]cash120'!$H$1:$T$418,5,FALSE)))</f>
        <v>0</v>
      </c>
      <c r="D33" s="21">
        <f>SUM(IF(VLOOKUP($A33,'[1]cash117'!$H$1:$T$404,3,FALSE)=0,"0",VLOOKUP($A33,'[1]cash117'!$H$1:$T$404,3,FALSE))+IF(VLOOKUP($A33,'[1]cash119'!$H$1:$T$403,3,FALSE)=0,"0",VLOOKUP($A33,'[1]cash119'!$H$1:$T$403,3,FALSE))+IF(VLOOKUP($A33,'[1]cash120'!$H$1:$T$418,3,FALSE)=0,"0",VLOOKUP($A33,'[1]cash120'!$H$1:$T$418,3,FALSE)))</f>
        <v>0</v>
      </c>
      <c r="E33" s="19">
        <f>SUM(IF(VLOOKUP($A33,'[1]rfq417'!$H$1:$T$406,4,FALSE)=0,0,VLOOKUP($A33,'[1]rfq417'!$H$1:$T$406,4,FALSE))+IF(VLOOKUP($A33,'[1]rfq419'!$H$1:$T$406,4,FALSE)=0,0,VLOOKUP($A33,'[1]rfq419'!$H$1:$T$406,4,FALSE))+IF(VLOOKUP($A33,'[1]rfq420'!$H$1:$T$406,4,FALSE)=0,0,VLOOKUP($A33,'[1]rfq420'!$H$1:$T$406,4,FALSE)))</f>
        <v>0</v>
      </c>
      <c r="F33" s="20">
        <f>SUM(IF(VLOOKUP($A33,'[1]rfq417'!$H$1:$T$406,5,FALSE)=0,"0",VLOOKUP($A33,'[1]rfq417'!$H$1:$T$406,5,FALSE))+IF(VLOOKUP($A33,'[1]rfq419'!$H$1:$T$406,5,FALSE)=0,"0",VLOOKUP($A33,'[1]rfq419'!$H$1:$T$406,5,FALSE))+IF(VLOOKUP($A33,'[1]rfq420'!$H$1:$T$406,5,FALSE)=0,"0",VLOOKUP($A33,'[1]rfq420'!$H$1:$T$406,5,FALSE)))</f>
        <v>0</v>
      </c>
      <c r="G33" s="21">
        <f>SUM(IF(VLOOKUP($A33,'[1]rfq417'!$H$1:$T$406,3,FALSE)=0,"0",VLOOKUP($A33,'[1]rfq417'!$H$1:$T$406,3,FALSE))+IF(VLOOKUP($A33,'[1]rfq419'!$H$1:$T$406,3,FALSE)=0,"0",VLOOKUP($A33,'[1]rfq419'!$H$1:$T$406,3,FALSE))+IF(VLOOKUP($A33,'[1]rfq420'!$H$1:$T$406,3,FALSE)=0,"0",VLOOKUP($A33,'[1]rfq420'!$H$1:$T$406,3,FALSE)))</f>
        <v>0</v>
      </c>
      <c r="H33" s="19">
        <f>SUM(IF(VLOOKUP($A33,'[1]repo525'!$H$1:$T$401,4,FALSE)=0,"0",VLOOKUP($A33,'[1]repo525'!$H$1:$T$401,4,FALSE))+IF(VLOOKUP($A33,'[1]repo529'!$H$1:$T$410,4,FALSE)=0,"0",VLOOKUP($A33,'[1]repo529'!$H$1:$T$410,4,FALSE))+IF(VLOOKUP($A33,'[1]repo629'!$H$1:$T$406,4,FALSE)=0,"0",VLOOKUP($A33,'[1]repo629'!$H$1:$T$406,4,FALSE))+IF(VLOOKUP($A33,'[1]repo625_i_INNE'!$H$1:$T$397,4,FALSE)=0,"0",VLOOKUP($A33,'[1]repo625_i_INNE'!$H$1:$T$397,4,FALSE)))</f>
        <v>0</v>
      </c>
      <c r="I33" s="20">
        <f>SUM(IF(VLOOKUP($A33,'[1]repo525'!$H$1:$T$401,5,FALSE)=0,"0",VLOOKUP($A33,'[1]repo525'!$H$1:$T$401,5,FALSE))+IF(VLOOKUP($A33,'[1]repo529'!$H$1:$T$410,5,FALSE)=0,"0",VLOOKUP($A33,'[1]repo529'!$H$1:$T$410,5,FALSE))+IF(VLOOKUP($A33,'[1]repo629'!$H$1:$T$406,5,FALSE)=0,"0",VLOOKUP($A33,'[1]repo629'!$H$1:$T$406,5,FALSE))+IF(VLOOKUP($A33,'[1]repo625_i_INNE'!$H$1:$T$397,5,FALSE)=0,"0",VLOOKUP($A33,'[1]repo625_i_INNE'!$H$1:$T$397,5,FALSE)))</f>
        <v>0</v>
      </c>
      <c r="J33" s="21">
        <f>SUM(IF(VLOOKUP($A33,'[1]repo525'!$H$1:$T$401,3,FALSE)=0,"0",VLOOKUP($A33,'[1]repo525'!$H$1:$T$401,3,FALSE))+IF(VLOOKUP($A33,'[1]repo529'!$H$1:$T$410,3,FALSE)=0,"0",VLOOKUP($A33,'[1]repo529'!$H$1:$T$410,3,FALSE))+IF(VLOOKUP($A33,'[1]repo629'!$H$1:$T$406,3,FALSE)=0,"0",VLOOKUP($A33,'[1]repo629'!$H$1:$T$406,3,FALSE))+IF(VLOOKUP($A33,'[1]repo625_i_INNE'!$H$1:$T$397,3,FALSE)=0,"0",VLOOKUP($A33,'[1]repo625_i_INNE'!$H$1:$T$397,3,FALSE)))</f>
        <v>0</v>
      </c>
      <c r="K33" s="22">
        <f>H33+B33+E33</f>
        <v>0</v>
      </c>
      <c r="L33" s="23">
        <f>I33+C33+F33</f>
        <v>0</v>
      </c>
      <c r="M33" s="24">
        <f>J33+D33+G33</f>
        <v>0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5.75">
      <c r="A34" s="27" t="s">
        <v>37</v>
      </c>
      <c r="B34" s="19">
        <f>SUM(IF(VLOOKUP($A34,'[1]cash117'!$H$1:$T$404,4,FALSE)=0,0,VLOOKUP($A34,'[1]cash117'!$H$1:$T$404,4,FALSE))+IF(VLOOKUP($A34,'[1]cash119'!$H$1:$T$403,4,FALSE)=0,0,VLOOKUP($A34,'[1]cash119'!$H$1:$T$403,4,FALSE))+IF(VLOOKUP($A34,'[1]cash120'!$H$1:$T$418,4,FALSE)=0,0,VLOOKUP($A34,'[1]cash120'!$H$1:$T$418,4,FALSE)))</f>
        <v>20000</v>
      </c>
      <c r="C34" s="20">
        <f>SUM(IF(VLOOKUP($A34,'[1]cash117'!$H$1:$T$404,5,FALSE)=0,"0",VLOOKUP($A34,'[1]cash117'!$H$1:$T$404,5,FALSE))+IF(VLOOKUP($A34,'[1]cash119'!$H$1:$T$403,5,FALSE)=0,"0",VLOOKUP($A34,'[1]cash119'!$H$1:$T$403,5,FALSE))+IF(VLOOKUP($A34,'[1]cash120'!$H$1:$T$418,5,FALSE)=0,"0",VLOOKUP($A34,'[1]cash120'!$H$1:$T$418,5,FALSE)))</f>
        <v>19.8121</v>
      </c>
      <c r="D34" s="21">
        <f>SUM(IF(VLOOKUP($A34,'[1]cash117'!$H$1:$T$404,3,FALSE)=0,"0",VLOOKUP($A34,'[1]cash117'!$H$1:$T$404,3,FALSE))+IF(VLOOKUP($A34,'[1]cash119'!$H$1:$T$403,3,FALSE)=0,"0",VLOOKUP($A34,'[1]cash119'!$H$1:$T$403,3,FALSE))+IF(VLOOKUP($A34,'[1]cash120'!$H$1:$T$418,3,FALSE)=0,"0",VLOOKUP($A34,'[1]cash120'!$H$1:$T$418,3,FALSE)))</f>
        <v>2</v>
      </c>
      <c r="E34" s="19">
        <f>SUM(IF(VLOOKUP($A34,'[1]rfq417'!$H$1:$T$406,4,FALSE)=0,0,VLOOKUP($A34,'[1]rfq417'!$H$1:$T$409,4,FALSE))+IF(VLOOKUP($A34,'[1]rfq419'!$H$1:$T$409,4,FALSE)=0,0,VLOOKUP($A34,'[1]rfq419'!$H$1:$T$409,4,FALSE))+IF(VLOOKUP($A34,'[1]rfq420'!$H$1:$T$409,4,FALSE)=0,0,VLOOKUP($A34,'[1]rfq420'!$H$1:$T$409,4,FALSE)))</f>
        <v>0</v>
      </c>
      <c r="F34" s="20">
        <f>SUM(IF(VLOOKUP($A34,'[1]rfq417'!$H$1:$T$406,5,FALSE)=0,"0",VLOOKUP($A34,'[1]rfq417'!$H$1:$T$406,5,FALSE))+IF(VLOOKUP($A34,'[1]rfq419'!$H$1:$T$406,5,FALSE)=0,"0",VLOOKUP($A34,'[1]rfq419'!$H$1:$T$406,5,FALSE))+IF(VLOOKUP($A34,'[1]rfq420'!$H$1:$T$406,5,FALSE)=0,"0",VLOOKUP($A34,'[1]rfq420'!$H$1:$T$406,5,FALSE)))</f>
        <v>0</v>
      </c>
      <c r="G34" s="21">
        <f>SUM(IF(VLOOKUP($A34,'[1]rfq417'!$H$1:$T$406,3,FALSE)=0,"0",VLOOKUP($A34,'[1]rfq417'!$H$1:$T$406,3,FALSE))+IF(VLOOKUP($A34,'[1]rfq419'!$H$1:$T$406,3,FALSE)=0,"0",VLOOKUP($A34,'[1]rfq419'!$H$1:$T$406,3,FALSE))+IF(VLOOKUP($A34,'[1]rfq420'!$H$1:$T$406,3,FALSE)=0,"0",VLOOKUP($A34,'[1]rfq420'!$H$1:$T$406,3,FALSE)))</f>
        <v>0</v>
      </c>
      <c r="H34" s="19">
        <f>SUM(IF(VLOOKUP($A34,'[1]repo525'!$H$1:$T$401,4,FALSE)=0,"0",VLOOKUP($A34,'[1]repo525'!$H$1:$T$401,4,FALSE))+IF(VLOOKUP($A34,'[1]repo529'!$H$1:$T$410,4,FALSE)=0,"0",VLOOKUP($A34,'[1]repo529'!$H$1:$T$410,4,FALSE))+IF(VLOOKUP($A34,'[1]repo629'!$H$1:$T$406,4,FALSE)=0,"0",VLOOKUP($A34,'[1]repo629'!$H$1:$T$406,4,FALSE))+IF(VLOOKUP($A34,'[1]repo625_i_INNE'!$H$1:$T$397,4,FALSE)=0,"0",VLOOKUP($A34,'[1]repo625_i_INNE'!$H$1:$T$397,4,FALSE)))</f>
        <v>100000</v>
      </c>
      <c r="I34" s="20">
        <f>SUM(IF(VLOOKUP($A34,'[1]repo525'!$H$1:$T$401,5,FALSE)=0,"0",VLOOKUP($A34,'[1]repo525'!$H$1:$T$401,5,FALSE))+IF(VLOOKUP($A34,'[1]repo529'!$H$1:$T$410,5,FALSE)=0,"0",VLOOKUP($A34,'[1]repo529'!$H$1:$T$410,5,FALSE))+IF(VLOOKUP($A34,'[1]repo629'!$H$1:$T$406,5,FALSE)=0,"0",VLOOKUP($A34,'[1]repo629'!$H$1:$T$406,5,FALSE))+IF(VLOOKUP($A34,'[1]repo625_i_INNE'!$H$1:$T$397,5,FALSE)=0,"0",VLOOKUP($A34,'[1]repo625_i_INNE'!$H$1:$T$397,5,FALSE)))</f>
        <v>197.84041398</v>
      </c>
      <c r="J34" s="21">
        <f>SUM(IF(VLOOKUP($A34,'[1]repo525'!$H$1:$T$401,3,FALSE)=0,"0",VLOOKUP($A34,'[1]repo525'!$H$1:$T$401,3,FALSE))+IF(VLOOKUP($A34,'[1]repo529'!$H$1:$T$410,3,FALSE)=0,"0",VLOOKUP($A34,'[1]repo529'!$H$1:$T$410,3,FALSE))+IF(VLOOKUP($A34,'[1]repo629'!$H$1:$T$406,3,FALSE)=0,"0",VLOOKUP($A34,'[1]repo629'!$H$1:$T$406,3,FALSE))+IF(VLOOKUP($A34,'[1]repo625_i_INNE'!$H$1:$T$397,3,FALSE)=0,"0",VLOOKUP($A34,'[1]repo625_i_INNE'!$H$1:$T$397,3,FALSE)))</f>
        <v>3</v>
      </c>
      <c r="K34" s="22">
        <f>H34+B34+E34</f>
        <v>120000</v>
      </c>
      <c r="L34" s="23">
        <f>I34+C34+F34</f>
        <v>217.65251397999998</v>
      </c>
      <c r="M34" s="24">
        <f>J34+D34+G34</f>
        <v>5</v>
      </c>
      <c r="N34" s="25"/>
      <c r="O34" s="17"/>
      <c r="P34" s="25"/>
      <c r="Q34" s="25"/>
      <c r="R34" s="25"/>
      <c r="S34" s="25"/>
      <c r="T34" s="25"/>
      <c r="V34" s="17"/>
    </row>
    <row r="35" spans="1:22" ht="15.75">
      <c r="A35" s="27" t="s">
        <v>38</v>
      </c>
      <c r="B35" s="19">
        <f>SUM(IF(VLOOKUP($A35,'[1]cash117'!$H$1:$T$404,4,FALSE)=0,0,VLOOKUP($A35,'[1]cash117'!$H$1:$T$404,4,FALSE))+IF(VLOOKUP($A35,'[1]cash119'!$H$1:$T$403,4,FALSE)=0,0,VLOOKUP($A35,'[1]cash119'!$H$1:$T$403,4,FALSE))+IF(VLOOKUP($A35,'[1]cash120'!$H$1:$T$418,4,FALSE)=0,0,VLOOKUP($A35,'[1]cash120'!$H$1:$T$418,4,FALSE)))</f>
        <v>35000</v>
      </c>
      <c r="C35" s="20">
        <f>SUM(IF(VLOOKUP($A35,'[1]cash117'!$H$1:$T$404,5,FALSE)=0,"0",VLOOKUP($A35,'[1]cash117'!$H$1:$T$404,5,FALSE))+IF(VLOOKUP($A35,'[1]cash119'!$H$1:$T$403,5,FALSE)=0,"0",VLOOKUP($A35,'[1]cash119'!$H$1:$T$403,5,FALSE))+IF(VLOOKUP($A35,'[1]cash120'!$H$1:$T$418,5,FALSE)=0,"0",VLOOKUP($A35,'[1]cash120'!$H$1:$T$418,5,FALSE)))</f>
        <v>34.31935</v>
      </c>
      <c r="D35" s="21">
        <f>SUM(IF(VLOOKUP($A35,'[1]cash117'!$H$1:$T$404,3,FALSE)=0,"0",VLOOKUP($A35,'[1]cash117'!$H$1:$T$404,3,FALSE))+IF(VLOOKUP($A35,'[1]cash119'!$H$1:$T$403,3,FALSE)=0,"0",VLOOKUP($A35,'[1]cash119'!$H$1:$T$403,3,FALSE))+IF(VLOOKUP($A35,'[1]cash120'!$H$1:$T$418,3,FALSE)=0,"0",VLOOKUP($A35,'[1]cash120'!$H$1:$T$418,3,FALSE)))</f>
        <v>2</v>
      </c>
      <c r="E35" s="19">
        <f>SUM(IF(VLOOKUP($A35,'[1]rfq417'!$H$1:$T$406,4,FALSE)=0,0,VLOOKUP($A35,'[1]rfq417'!$H$1:$T$409,4,FALSE))+IF(VLOOKUP($A35,'[1]rfq419'!$H$1:$T$409,4,FALSE)=0,0,VLOOKUP($A35,'[1]rfq419'!$H$1:$T$409,4,FALSE))+IF(VLOOKUP($A35,'[1]rfq420'!$H$1:$T$409,4,FALSE)=0,0,VLOOKUP($A35,'[1]rfq420'!$H$1:$T$409,4,FALSE)))</f>
        <v>0</v>
      </c>
      <c r="F35" s="20">
        <f>SUM(IF(VLOOKUP($A35,'[1]rfq417'!$H$1:$T$406,5,FALSE)=0,"0",VLOOKUP($A35,'[1]rfq417'!$H$1:$T$406,5,FALSE))+IF(VLOOKUP($A35,'[1]rfq419'!$H$1:$T$406,5,FALSE)=0,"0",VLOOKUP($A35,'[1]rfq419'!$H$1:$T$406,5,FALSE))+IF(VLOOKUP($A35,'[1]rfq420'!$H$1:$T$406,5,FALSE)=0,"0",VLOOKUP($A35,'[1]rfq420'!$H$1:$T$406,5,FALSE)))</f>
        <v>0</v>
      </c>
      <c r="G35" s="21">
        <f>SUM(IF(VLOOKUP($A35,'[1]rfq417'!$H$1:$T$406,3,FALSE)=0,"0",VLOOKUP($A35,'[1]rfq417'!$H$1:$T$406,3,FALSE))+IF(VLOOKUP($A35,'[1]rfq419'!$H$1:$T$406,3,FALSE)=0,"0",VLOOKUP($A35,'[1]rfq419'!$H$1:$T$406,3,FALSE))+IF(VLOOKUP($A35,'[1]rfq420'!$H$1:$T$406,3,FALSE)=0,"0",VLOOKUP($A35,'[1]rfq420'!$H$1:$T$406,3,FALSE)))</f>
        <v>0</v>
      </c>
      <c r="H35" s="19">
        <f>SUM(IF(VLOOKUP($A35,'[1]repo525'!$H$1:$T$401,4,FALSE)=0,"0",VLOOKUP($A35,'[1]repo525'!$H$1:$T$401,4,FALSE))+IF(VLOOKUP($A35,'[1]repo529'!$H$1:$T$410,4,FALSE)=0,"0",VLOOKUP($A35,'[1]repo529'!$H$1:$T$410,4,FALSE))+IF(VLOOKUP($A35,'[1]repo629'!$H$1:$T$406,4,FALSE)=0,"0",VLOOKUP($A35,'[1]repo629'!$H$1:$T$406,4,FALSE))+IF(VLOOKUP($A35,'[1]repo625_i_INNE'!$H$1:$T$397,4,FALSE)=0,"0",VLOOKUP($A35,'[1]repo625_i_INNE'!$H$1:$T$397,4,FALSE)))</f>
        <v>505000</v>
      </c>
      <c r="I35" s="20">
        <f>SUM(IF(VLOOKUP($A35,'[1]repo525'!$H$1:$T$401,5,FALSE)=0,"0",VLOOKUP($A35,'[1]repo525'!$H$1:$T$401,5,FALSE))+IF(VLOOKUP($A35,'[1]repo529'!$H$1:$T$410,5,FALSE)=0,"0",VLOOKUP($A35,'[1]repo529'!$H$1:$T$410,5,FALSE))+IF(VLOOKUP($A35,'[1]repo629'!$H$1:$T$406,5,FALSE)=0,"0",VLOOKUP($A35,'[1]repo629'!$H$1:$T$406,5,FALSE))+IF(VLOOKUP($A35,'[1]repo625_i_INNE'!$H$1:$T$397,5,FALSE)=0,"0",VLOOKUP($A35,'[1]repo625_i_INNE'!$H$1:$T$397,5,FALSE)))</f>
        <v>987.93955923</v>
      </c>
      <c r="J35" s="21">
        <f>SUM(IF(VLOOKUP($A35,'[1]repo525'!$H$1:$T$401,3,FALSE)=0,"0",VLOOKUP($A35,'[1]repo525'!$H$1:$T$401,3,FALSE))+IF(VLOOKUP($A35,'[1]repo529'!$H$1:$T$410,3,FALSE)=0,"0",VLOOKUP($A35,'[1]repo529'!$H$1:$T$410,3,FALSE))+IF(VLOOKUP($A35,'[1]repo629'!$H$1:$T$406,3,FALSE)=0,"0",VLOOKUP($A35,'[1]repo629'!$H$1:$T$406,3,FALSE))+IF(VLOOKUP($A35,'[1]repo625_i_INNE'!$H$1:$T$397,3,FALSE)=0,"0",VLOOKUP($A35,'[1]repo625_i_INNE'!$H$1:$T$397,3,FALSE)))</f>
        <v>7</v>
      </c>
      <c r="K35" s="22">
        <f>H35+B35+E35</f>
        <v>540000</v>
      </c>
      <c r="L35" s="23">
        <f>I35+C35+F35</f>
        <v>1022.25890923</v>
      </c>
      <c r="M35" s="24">
        <f>J35+D35+G35</f>
        <v>9</v>
      </c>
      <c r="N35" s="25"/>
      <c r="O35" s="17"/>
      <c r="P35" s="25"/>
      <c r="Q35" s="25"/>
      <c r="R35" s="25"/>
      <c r="S35" s="25"/>
      <c r="T35" s="25"/>
      <c r="V35" s="17"/>
    </row>
    <row r="36" spans="1:22" ht="15.75">
      <c r="A36" s="27" t="s">
        <v>39</v>
      </c>
      <c r="B36" s="19">
        <f>SUM(IF(VLOOKUP($A36,'[1]cash117'!$H$1:$T$404,4,FALSE)=0,0,VLOOKUP($A36,'[1]cash117'!$H$1:$T$404,4,FALSE))+IF(VLOOKUP($A36,'[1]cash119'!$H$1:$T$403,4,FALSE)=0,0,VLOOKUP($A36,'[1]cash119'!$H$1:$T$403,4,FALSE))+IF(VLOOKUP($A36,'[1]cash120'!$H$1:$T$418,4,FALSE)=0,0,VLOOKUP($A36,'[1]cash120'!$H$1:$T$418,4,FALSE)))</f>
        <v>545000</v>
      </c>
      <c r="C36" s="20">
        <f>SUM(IF(VLOOKUP($A36,'[1]cash117'!$H$1:$T$404,5,FALSE)=0,"0",VLOOKUP($A36,'[1]cash117'!$H$1:$T$404,5,FALSE))+IF(VLOOKUP($A36,'[1]cash119'!$H$1:$T$403,5,FALSE)=0,"0",VLOOKUP($A36,'[1]cash119'!$H$1:$T$403,5,FALSE))+IF(VLOOKUP($A36,'[1]cash120'!$H$1:$T$418,5,FALSE)=0,"0",VLOOKUP($A36,'[1]cash120'!$H$1:$T$418,5,FALSE)))</f>
        <v>526.18865</v>
      </c>
      <c r="D36" s="21">
        <f>SUM(IF(VLOOKUP($A36,'[1]cash117'!$H$1:$T$404,3,FALSE)=0,"0",VLOOKUP($A36,'[1]cash117'!$H$1:$T$404,3,FALSE))+IF(VLOOKUP($A36,'[1]cash119'!$H$1:$T$403,3,FALSE)=0,"0",VLOOKUP($A36,'[1]cash119'!$H$1:$T$403,3,FALSE))+IF(VLOOKUP($A36,'[1]cash120'!$H$1:$T$418,3,FALSE)=0,"0",VLOOKUP($A36,'[1]cash120'!$H$1:$T$418,3,FALSE)))</f>
        <v>43</v>
      </c>
      <c r="E36" s="19">
        <f>SUM(IF(VLOOKUP($A36,'[1]rfq417'!$H$1:$T$406,4,FALSE)=0,0,VLOOKUP($A36,'[1]rfq417'!$H$1:$T$409,4,FALSE))+IF(VLOOKUP($A36,'[1]rfq419'!$H$1:$T$409,4,FALSE)=0,0,VLOOKUP($A36,'[1]rfq419'!$H$1:$T$409,4,FALSE))+IF(VLOOKUP($A36,'[1]rfq420'!$H$1:$T$409,4,FALSE)=0,0,VLOOKUP($A36,'[1]rfq420'!$H$1:$T$409,4,FALSE)))</f>
        <v>0</v>
      </c>
      <c r="F36" s="20">
        <f>SUM(IF(VLOOKUP($A36,'[1]rfq417'!$H$1:$T$406,5,FALSE)=0,"0",VLOOKUP($A36,'[1]rfq417'!$H$1:$T$406,5,FALSE))+IF(VLOOKUP($A36,'[1]rfq419'!$H$1:$T$406,5,FALSE)=0,"0",VLOOKUP($A36,'[1]rfq419'!$H$1:$T$406,5,FALSE))+IF(VLOOKUP($A36,'[1]rfq420'!$H$1:$T$406,5,FALSE)=0,"0",VLOOKUP($A36,'[1]rfq420'!$H$1:$T$406,5,FALSE)))</f>
        <v>0</v>
      </c>
      <c r="G36" s="21">
        <f>SUM(IF(VLOOKUP($A36,'[1]rfq417'!$H$1:$T$406,3,FALSE)=0,"0",VLOOKUP($A36,'[1]rfq417'!$H$1:$T$406,3,FALSE))+IF(VLOOKUP($A36,'[1]rfq419'!$H$1:$T$406,3,FALSE)=0,"0",VLOOKUP($A36,'[1]rfq419'!$H$1:$T$406,3,FALSE))+IF(VLOOKUP($A36,'[1]rfq420'!$H$1:$T$406,3,FALSE)=0,"0",VLOOKUP($A36,'[1]rfq420'!$H$1:$T$406,3,FALSE)))</f>
        <v>0</v>
      </c>
      <c r="H36" s="19">
        <f>SUM(IF(VLOOKUP($A36,'[1]repo525'!$H$1:$T$401,4,FALSE)=0,"0",VLOOKUP($A36,'[1]repo525'!$H$1:$T$401,4,FALSE))+IF(VLOOKUP($A36,'[1]repo529'!$H$1:$T$410,4,FALSE)=0,"0",VLOOKUP($A36,'[1]repo529'!$H$1:$T$410,4,FALSE))+IF(VLOOKUP($A36,'[1]repo629'!$H$1:$T$406,4,FALSE)=0,"0",VLOOKUP($A36,'[1]repo629'!$H$1:$T$406,4,FALSE))+IF(VLOOKUP($A36,'[1]repo625_i_INNE'!$H$1:$T$397,4,FALSE)=0,"0",VLOOKUP($A36,'[1]repo625_i_INNE'!$H$1:$T$397,4,FALSE)))</f>
        <v>0</v>
      </c>
      <c r="I36" s="20">
        <f>SUM(IF(VLOOKUP($A36,'[1]repo525'!$H$1:$T$401,5,FALSE)=0,"0",VLOOKUP($A36,'[1]repo525'!$H$1:$T$401,5,FALSE))+IF(VLOOKUP($A36,'[1]repo529'!$H$1:$T$410,5,FALSE)=0,"0",VLOOKUP($A36,'[1]repo529'!$H$1:$T$410,5,FALSE))+IF(VLOOKUP($A36,'[1]repo629'!$H$1:$T$406,5,FALSE)=0,"0",VLOOKUP($A36,'[1]repo629'!$H$1:$T$406,5,FALSE))+IF(VLOOKUP($A36,'[1]repo625_i_INNE'!$H$1:$T$397,5,FALSE)=0,"0",VLOOKUP($A36,'[1]repo625_i_INNE'!$H$1:$T$397,5,FALSE)))</f>
        <v>0</v>
      </c>
      <c r="J36" s="21">
        <f>SUM(IF(VLOOKUP($A36,'[1]repo525'!$H$1:$T$401,3,FALSE)=0,"0",VLOOKUP($A36,'[1]repo525'!$H$1:$T$401,3,FALSE))+IF(VLOOKUP($A36,'[1]repo529'!$H$1:$T$410,3,FALSE)=0,"0",VLOOKUP($A36,'[1]repo529'!$H$1:$T$410,3,FALSE))+IF(VLOOKUP($A36,'[1]repo629'!$H$1:$T$406,3,FALSE)=0,"0",VLOOKUP($A36,'[1]repo629'!$H$1:$T$406,3,FALSE))+IF(VLOOKUP($A36,'[1]repo625_i_INNE'!$H$1:$T$397,3,FALSE)=0,"0",VLOOKUP($A36,'[1]repo625_i_INNE'!$H$1:$T$397,3,FALSE)))</f>
        <v>0</v>
      </c>
      <c r="K36" s="22">
        <f>H36+B36+E36</f>
        <v>545000</v>
      </c>
      <c r="L36" s="23">
        <f>I36+C36+F36</f>
        <v>526.18865</v>
      </c>
      <c r="M36" s="24">
        <f>J36+D36+G36</f>
        <v>43</v>
      </c>
      <c r="N36" s="25"/>
      <c r="O36" s="17"/>
      <c r="P36" s="25"/>
      <c r="Q36" s="25"/>
      <c r="R36" s="25"/>
      <c r="S36" s="25"/>
      <c r="T36" s="25"/>
      <c r="V36" s="17"/>
    </row>
    <row r="37" spans="1:22" ht="15.75">
      <c r="A37" s="27" t="s">
        <v>40</v>
      </c>
      <c r="B37" s="19">
        <f>SUM(IF(VLOOKUP($A37,'[1]cash117'!$H$1:$T$404,4,FALSE)=0,0,VLOOKUP($A37,'[1]cash117'!$H$1:$T$404,4,FALSE))+IF(VLOOKUP($A37,'[1]cash119'!$H$1:$T$403,4,FALSE)=0,0,VLOOKUP($A37,'[1]cash119'!$H$1:$T$403,4,FALSE))+IF(VLOOKUP($A37,'[1]cash120'!$H$1:$T$418,4,FALSE)=0,0,VLOOKUP($A37,'[1]cash120'!$H$1:$T$418,4,FALSE)))</f>
        <v>0</v>
      </c>
      <c r="C37" s="20">
        <f>SUM(IF(VLOOKUP($A37,'[1]cash117'!$H$1:$T$404,5,FALSE)=0,"0",VLOOKUP($A37,'[1]cash117'!$H$1:$T$404,5,FALSE))+IF(VLOOKUP($A37,'[1]cash119'!$H$1:$T$403,5,FALSE)=0,"0",VLOOKUP($A37,'[1]cash119'!$H$1:$T$403,5,FALSE))+IF(VLOOKUP($A37,'[1]cash120'!$H$1:$T$418,5,FALSE)=0,"0",VLOOKUP($A37,'[1]cash120'!$H$1:$T$418,5,FALSE)))</f>
        <v>0</v>
      </c>
      <c r="D37" s="21">
        <f>SUM(IF(VLOOKUP($A37,'[1]cash117'!$H$1:$T$404,3,FALSE)=0,"0",VLOOKUP($A37,'[1]cash117'!$H$1:$T$404,3,FALSE))+IF(VLOOKUP($A37,'[1]cash119'!$H$1:$T$403,3,FALSE)=0,"0",VLOOKUP($A37,'[1]cash119'!$H$1:$T$403,3,FALSE))+IF(VLOOKUP($A37,'[1]cash120'!$H$1:$T$418,3,FALSE)=0,"0",VLOOKUP($A37,'[1]cash120'!$H$1:$T$418,3,FALSE)))</f>
        <v>0</v>
      </c>
      <c r="E37" s="19">
        <f>SUM(IF(VLOOKUP($A37,'[1]rfq417'!$H$1:$T$406,4,FALSE)=0,0,VLOOKUP($A37,'[1]rfq417'!$H$1:$T$406,4,FALSE))+IF(VLOOKUP($A37,'[1]rfq419'!$H$1:$T$406,4,FALSE)=0,0,VLOOKUP($A37,'[1]rfq419'!$H$1:$T$406,4,FALSE))+IF(VLOOKUP($A37,'[1]rfq420'!$H$1:$T$406,4,FALSE)=0,0,VLOOKUP($A37,'[1]rfq420'!$H$1:$T$406,4,FALSE)))</f>
        <v>0</v>
      </c>
      <c r="F37" s="20">
        <f>SUM(IF(VLOOKUP($A37,'[1]rfq417'!$H$1:$T$406,5,FALSE)=0,"0",VLOOKUP($A37,'[1]rfq417'!$H$1:$T$406,5,FALSE))+IF(VLOOKUP($A37,'[1]rfq419'!$H$1:$T$406,5,FALSE)=0,"0",VLOOKUP($A37,'[1]rfq419'!$H$1:$T$406,5,FALSE))+IF(VLOOKUP($A37,'[1]rfq420'!$H$1:$T$406,5,FALSE)=0,"0",VLOOKUP($A37,'[1]rfq420'!$H$1:$T$406,5,FALSE)))</f>
        <v>0</v>
      </c>
      <c r="G37" s="21">
        <f>SUM(IF(VLOOKUP($A37,'[1]rfq417'!$H$1:$T$406,3,FALSE)=0,"0",VLOOKUP($A37,'[1]rfq417'!$H$1:$T$406,3,FALSE))+IF(VLOOKUP($A37,'[1]rfq419'!$H$1:$T$406,3,FALSE)=0,"0",VLOOKUP($A37,'[1]rfq419'!$H$1:$T$406,3,FALSE))+IF(VLOOKUP($A37,'[1]rfq420'!$H$1:$T$406,3,FALSE)=0,"0",VLOOKUP($A37,'[1]rfq420'!$H$1:$T$406,3,FALSE)))</f>
        <v>0</v>
      </c>
      <c r="H37" s="19">
        <f>SUM(IF(VLOOKUP($A37,'[1]repo525'!$H$1:$T$401,4,FALSE)=0,"0",VLOOKUP($A37,'[1]repo525'!$H$1:$T$401,4,FALSE))+IF(VLOOKUP($A37,'[1]repo529'!$H$1:$T$410,4,FALSE)=0,"0",VLOOKUP($A37,'[1]repo529'!$H$1:$T$410,4,FALSE))+IF(VLOOKUP($A37,'[1]repo629'!$H$1:$T$406,4,FALSE)=0,"0",VLOOKUP($A37,'[1]repo629'!$H$1:$T$406,4,FALSE))+IF(VLOOKUP($A37,'[1]repo625_i_INNE'!$H$1:$T$397,4,FALSE)=0,"0",VLOOKUP($A37,'[1]repo625_i_INNE'!$H$1:$T$397,4,FALSE)))</f>
        <v>420000</v>
      </c>
      <c r="I37" s="20">
        <f>SUM(IF(VLOOKUP($A37,'[1]repo525'!$H$1:$T$401,5,FALSE)=0,"0",VLOOKUP($A37,'[1]repo525'!$H$1:$T$401,5,FALSE))+IF(VLOOKUP($A37,'[1]repo529'!$H$1:$T$410,5,FALSE)=0,"0",VLOOKUP($A37,'[1]repo529'!$H$1:$T$410,5,FALSE))+IF(VLOOKUP($A37,'[1]repo629'!$H$1:$T$406,5,FALSE)=0,"0",VLOOKUP($A37,'[1]repo629'!$H$1:$T$406,5,FALSE))+IF(VLOOKUP($A37,'[1]repo625_i_INNE'!$H$1:$T$397,5,FALSE)=0,"0",VLOOKUP($A37,'[1]repo625_i_INNE'!$H$1:$T$397,5,FALSE)))</f>
        <v>807.7562255700001</v>
      </c>
      <c r="J37" s="21">
        <f>SUM(IF(VLOOKUP($A37,'[1]repo525'!$H$1:$T$401,3,FALSE)=0,"0",VLOOKUP($A37,'[1]repo525'!$H$1:$T$401,3,FALSE))+IF(VLOOKUP($A37,'[1]repo529'!$H$1:$T$410,3,FALSE)=0,"0",VLOOKUP($A37,'[1]repo529'!$H$1:$T$410,3,FALSE))+IF(VLOOKUP($A37,'[1]repo629'!$H$1:$T$406,3,FALSE)=0,"0",VLOOKUP($A37,'[1]repo629'!$H$1:$T$406,3,FALSE))+IF(VLOOKUP($A37,'[1]repo625_i_INNE'!$H$1:$T$397,3,FALSE)=0,"0",VLOOKUP($A37,'[1]repo625_i_INNE'!$H$1:$T$397,3,FALSE)))</f>
        <v>7</v>
      </c>
      <c r="K37" s="22">
        <f>H37+B37+E37</f>
        <v>420000</v>
      </c>
      <c r="L37" s="23">
        <f>I37+C37+F37</f>
        <v>807.7562255700001</v>
      </c>
      <c r="M37" s="24">
        <f>J37+D37+G37</f>
        <v>7</v>
      </c>
      <c r="N37" s="25"/>
      <c r="O37" s="17"/>
      <c r="P37" s="25"/>
      <c r="Q37" s="25"/>
      <c r="R37" s="25"/>
      <c r="S37" s="25"/>
      <c r="T37" s="25"/>
      <c r="V37" s="17"/>
    </row>
    <row r="38" spans="1:22" ht="16.5" thickBot="1">
      <c r="A38" s="27" t="s">
        <v>41</v>
      </c>
      <c r="B38" s="19">
        <f>SUM(IF(VLOOKUP($A38,'[1]cash117'!$H$1:$T$404,4,FALSE)=0,0,VLOOKUP($A38,'[1]cash117'!$H$1:$T$404,4,FALSE))+IF(VLOOKUP($A38,'[1]cash119'!$H$1:$T$403,4,FALSE)=0,0,VLOOKUP($A38,'[1]cash119'!$H$1:$T$403,4,FALSE))+IF(VLOOKUP($A38,'[1]cash120'!$H$1:$T$418,4,FALSE)=0,0,VLOOKUP($A38,'[1]cash120'!$H$1:$T$418,4,FALSE)))</f>
        <v>0</v>
      </c>
      <c r="C38" s="20">
        <f>SUM(IF(VLOOKUP($A38,'[1]cash117'!$H$1:$T$404,5,FALSE)=0,"0",VLOOKUP($A38,'[1]cash117'!$H$1:$T$404,5,FALSE))+IF(VLOOKUP($A38,'[1]cash119'!$H$1:$T$403,5,FALSE)=0,"0",VLOOKUP($A38,'[1]cash119'!$H$1:$T$403,5,FALSE))+IF(VLOOKUP($A38,'[1]cash120'!$H$1:$T$418,5,FALSE)=0,"0",VLOOKUP($A38,'[1]cash120'!$H$1:$T$418,5,FALSE)))</f>
        <v>0</v>
      </c>
      <c r="D38" s="21">
        <f>SUM(IF(VLOOKUP($A38,'[1]cash117'!$H$1:$T$404,3,FALSE)=0,"0",VLOOKUP($A38,'[1]cash117'!$H$1:$T$404,3,FALSE))+IF(VLOOKUP($A38,'[1]cash119'!$H$1:$T$403,3,FALSE)=0,"0",VLOOKUP($A38,'[1]cash119'!$H$1:$T$403,3,FALSE))+IF(VLOOKUP($A38,'[1]cash120'!$H$1:$T$418,3,FALSE)=0,"0",VLOOKUP($A38,'[1]cash120'!$H$1:$T$418,3,FALSE)))</f>
        <v>0</v>
      </c>
      <c r="E38" s="19">
        <f>SUM(IF(VLOOKUP($A38,'[1]rfq417'!$H$1:$T$406,4,FALSE)=0,0,VLOOKUP($A38,'[1]rfq417'!$H$1:$T$406,4,FALSE))+IF(VLOOKUP($A38,'[1]rfq419'!$H$1:$T$406,4,FALSE)=0,0,VLOOKUP($A38,'[1]rfq419'!$H$1:$T$406,4,FALSE))+IF(VLOOKUP($A38,'[1]rfq420'!$H$1:$T$406,4,FALSE)=0,0,VLOOKUP($A38,'[1]rfq420'!$H$1:$T$406,4,FALSE)))</f>
        <v>0</v>
      </c>
      <c r="F38" s="20">
        <f>SUM(IF(VLOOKUP($A38,'[1]rfq417'!$H$1:$T$406,5,FALSE)=0,"0",VLOOKUP($A38,'[1]rfq417'!$H$1:$T$406,5,FALSE))+IF(VLOOKUP($A38,'[1]rfq419'!$H$1:$T$406,5,FALSE)=0,"0",VLOOKUP($A38,'[1]rfq419'!$H$1:$T$406,5,FALSE))+IF(VLOOKUP($A38,'[1]rfq420'!$H$1:$T$406,5,FALSE)=0,"0",VLOOKUP($A38,'[1]rfq420'!$H$1:$T$406,5,FALSE)))</f>
        <v>0</v>
      </c>
      <c r="G38" s="21">
        <f>SUM(IF(VLOOKUP($A38,'[1]rfq417'!$H$1:$T$406,3,FALSE)=0,"0",VLOOKUP($A38,'[1]rfq417'!$H$1:$T$406,3,FALSE))+IF(VLOOKUP($A38,'[1]rfq419'!$H$1:$T$406,3,FALSE)=0,"0",VLOOKUP($A38,'[1]rfq419'!$H$1:$T$406,3,FALSE))+IF(VLOOKUP($A38,'[1]rfq420'!$H$1:$T$406,3,FALSE)=0,"0",VLOOKUP($A38,'[1]rfq420'!$H$1:$T$406,3,FALSE)))</f>
        <v>0</v>
      </c>
      <c r="H38" s="19">
        <f>SUM(IF(VLOOKUP($A38,'[1]repo525'!$H$1:$T$401,4,FALSE)=0,"0",VLOOKUP($A38,'[1]repo525'!$H$1:$T$401,4,FALSE))+IF(VLOOKUP($A38,'[1]repo529'!$H$1:$T$410,4,FALSE)=0,"0",VLOOKUP($A38,'[1]repo529'!$H$1:$T$410,4,FALSE))+IF(VLOOKUP($A38,'[1]repo629'!$H$1:$T$406,4,FALSE)=0,"0",VLOOKUP($A38,'[1]repo629'!$H$1:$T$406,4,FALSE))+IF(VLOOKUP($A38,'[1]repo625_i_INNE'!$H$1:$T$397,4,FALSE)=0,"0",VLOOKUP($A38,'[1]repo625_i_INNE'!$H$1:$T$397,4,FALSE)))</f>
        <v>632500</v>
      </c>
      <c r="I38" s="20">
        <f>SUM(IF(VLOOKUP($A38,'[1]repo525'!$H$1:$T$401,5,FALSE)=0,"0",VLOOKUP($A38,'[1]repo525'!$H$1:$T$401,5,FALSE))+IF(VLOOKUP($A38,'[1]repo529'!$H$1:$T$410,5,FALSE)=0,"0",VLOOKUP($A38,'[1]repo529'!$H$1:$T$410,5,FALSE))+IF(VLOOKUP($A38,'[1]repo629'!$H$1:$T$406,5,FALSE)=0,"0",VLOOKUP($A38,'[1]repo629'!$H$1:$T$406,5,FALSE))+IF(VLOOKUP($A38,'[1]repo625_i_INNE'!$H$1:$T$397,5,FALSE)=0,"0",VLOOKUP($A38,'[1]repo625_i_INNE'!$H$1:$T$397,5,FALSE)))</f>
        <v>1205.43447483</v>
      </c>
      <c r="J38" s="21">
        <f>SUM(IF(VLOOKUP($A38,'[1]repo525'!$H$1:$T$401,3,FALSE)=0,"0",VLOOKUP($A38,'[1]repo525'!$H$1:$T$401,3,FALSE))+IF(VLOOKUP($A38,'[1]repo529'!$H$1:$T$410,3,FALSE)=0,"0",VLOOKUP($A38,'[1]repo529'!$H$1:$T$410,3,FALSE))+IF(VLOOKUP($A38,'[1]repo629'!$H$1:$T$406,3,FALSE)=0,"0",VLOOKUP($A38,'[1]repo629'!$H$1:$T$406,3,FALSE))+IF(VLOOKUP($A38,'[1]repo625_i_INNE'!$H$1:$T$397,3,FALSE)=0,"0",VLOOKUP($A38,'[1]repo625_i_INNE'!$H$1:$T$397,3,FALSE)))</f>
        <v>7</v>
      </c>
      <c r="K38" s="22">
        <f>H38+B38+E38</f>
        <v>632500</v>
      </c>
      <c r="L38" s="23">
        <f>I38+C38+F38</f>
        <v>1205.43447483</v>
      </c>
      <c r="M38" s="24">
        <f>J38+D38+G38</f>
        <v>7</v>
      </c>
      <c r="N38" s="25"/>
      <c r="O38" s="17"/>
      <c r="P38" s="25"/>
      <c r="Q38" s="25"/>
      <c r="R38" s="25"/>
      <c r="S38" s="25"/>
      <c r="T38" s="25"/>
      <c r="V38" s="17"/>
    </row>
    <row r="39" spans="1:20" ht="24.75" customHeight="1" thickBot="1">
      <c r="A39" s="28" t="s">
        <v>42</v>
      </c>
      <c r="B39" s="29">
        <f>SUM(B7:B38)</f>
        <v>10540000</v>
      </c>
      <c r="C39" s="30">
        <f>SUM(C7:C38)</f>
        <v>10003.591025</v>
      </c>
      <c r="D39" s="31">
        <f>SUM(D7:D38)</f>
        <v>995</v>
      </c>
      <c r="E39" s="29">
        <f>SUM(E8:E38)</f>
        <v>0</v>
      </c>
      <c r="F39" s="30">
        <f>SUM(F8:F38)</f>
        <v>0</v>
      </c>
      <c r="G39" s="31">
        <f>SUM(G8:G38)</f>
        <v>0</v>
      </c>
      <c r="H39" s="29">
        <f aca="true" t="shared" si="1" ref="H39:M39">SUM(H7:H38)</f>
        <v>17900000</v>
      </c>
      <c r="I39" s="30">
        <f t="shared" si="1"/>
        <v>33418.64784846</v>
      </c>
      <c r="J39" s="31">
        <f t="shared" si="1"/>
        <v>300</v>
      </c>
      <c r="K39" s="29">
        <f t="shared" si="1"/>
        <v>28440000</v>
      </c>
      <c r="L39" s="30">
        <f t="shared" si="1"/>
        <v>43422.23887346</v>
      </c>
      <c r="M39" s="31">
        <f t="shared" si="1"/>
        <v>1295</v>
      </c>
      <c r="N39" s="25"/>
      <c r="O39" s="17"/>
      <c r="P39" s="25"/>
      <c r="Q39" s="25"/>
      <c r="R39" s="17"/>
      <c r="S39" s="17"/>
      <c r="T39" s="17"/>
    </row>
    <row r="40" spans="1:20" ht="16.5" hidden="1" thickBot="1">
      <c r="A40" s="26" t="s">
        <v>43</v>
      </c>
      <c r="B40" s="22">
        <f>SUM(IF(VLOOKUP($A40,'[1]cash117'!$H$1:$T$404,4,FALSE)=0,0,VLOOKUP($A40,'[1]cash117'!$H$1:$T$404,4,FALSE))+IF(VLOOKUP($A40,'[1]cash119'!$H$1:$T$403,4,FALSE)=0,0,VLOOKUP($A40,'[1]cash119'!$H$1:$T$403,4,FALSE))+IF(VLOOKUP($A40,'[1]cash120'!$H$1:$T$418,4,FALSE)=0,0,VLOOKUP($A40,'[1]cash120'!$H$1:$T$418,4,FALSE)))</f>
        <v>0</v>
      </c>
      <c r="C40" s="23">
        <f>SUM(IF(VLOOKUP($A40,'[1]cash117'!$H$1:$T$404,5,FALSE)=0,"0",VLOOKUP($A40,'[1]cash117'!$H$1:$T$404,5,FALSE))+IF(VLOOKUP($A40,'[1]cash119'!$H$1:$T$403,5,FALSE)=0,"0",VLOOKUP($A40,'[1]cash119'!$H$1:$T$403,5,FALSE))+IF(VLOOKUP($A40,'[1]cash120'!$H$1:$T$418,5,FALSE)=0,"0",VLOOKUP($A40,'[1]cash120'!$H$1:$T$418,5,FALSE)))</f>
        <v>0</v>
      </c>
      <c r="D40" s="24">
        <f>SUM(IF(VLOOKUP($A40,'[1]cash117'!$H$1:$T$404,3,FALSE)=0,"0",VLOOKUP($A40,'[1]cash117'!$H$1:$T$404,3,FALSE))+IF(VLOOKUP($A40,'[1]cash119'!$H$1:$T$403,3,FALSE)=0,"0",VLOOKUP($A40,'[1]cash119'!$H$1:$T$403,3,FALSE))+IF(VLOOKUP($A40,'[1]cash120'!$H$1:$T$418,3,FALSE)=0,"0",VLOOKUP($A40,'[1]cash120'!$H$1:$T$418,3,FALSE)))</f>
        <v>0</v>
      </c>
      <c r="E40" s="22">
        <f>SUM(IF(VLOOKUP($A40,'[1]rfq417'!$H$1:$T$406,4,FALSE)=0,0,VLOOKUP($A40,'[1]rfq417'!$H$1:$T$406,4,FALSE))+IF(VLOOKUP($A40,'[1]rfq419'!$H$1:$T$406,4,FALSE)=0,0,VLOOKUP($A40,'[1]rfq419'!$H$1:$T$406,4,FALSE))+IF(VLOOKUP($A40,'[1]rfq420'!$H$1:$T$406,4,FALSE)=0,0,VLOOKUP($A40,'[1]rfq420'!$H$1:$T$406,4,FALSE)))</f>
        <v>0</v>
      </c>
      <c r="F40" s="23">
        <f>SUM(IF(VLOOKUP($A40,'[1]rfq417'!$H$1:$T$406,5,FALSE)=0,"0",VLOOKUP($A40,'[1]rfq417'!$H$1:$T$406,5,FALSE))+IF(VLOOKUP($A40,'[1]rfq419'!$H$1:$T$406,5,FALSE)=0,"0",VLOOKUP($A40,'[1]rfq419'!$H$1:$T$406,5,FALSE))+IF(VLOOKUP($A40,'[1]rfq420'!$H$1:$T$406,5,FALSE)=0,"0",VLOOKUP($A40,'[1]rfq420'!$H$1:$T$406,5,FALSE)))</f>
        <v>0</v>
      </c>
      <c r="G40" s="24">
        <f>SUM(IF(VLOOKUP($A40,'[1]rfq417'!$H$1:$T$406,3,FALSE)=0,"0",VLOOKUP($A40,'[1]rfq417'!$H$1:$T$406,3,FALSE))+IF(VLOOKUP($A40,'[1]rfq419'!$H$1:$T$406,3,FALSE)=0,"0",VLOOKUP($A40,'[1]rfq419'!$H$1:$T$406,3,FALSE))+IF(VLOOKUP($A40,'[1]rfq420'!$H$1:$T$406,3,FALSE)=0,"0",VLOOKUP($A40,'[1]rfq420'!$H$1:$T$406,3,FALSE)))</f>
        <v>0</v>
      </c>
      <c r="H40" s="22">
        <f>SUM(IF(VLOOKUP($A40,'[1]repo525'!$H$1:$T$401,4,FALSE)=0,"0",VLOOKUP($A40,'[1]repo525'!$H$1:$T$401,4,FALSE))+IF(VLOOKUP($A40,'[1]repo529'!$H$1:$T$410,4,FALSE)=0,"0",VLOOKUP($A40,'[1]repo529'!$H$1:$T$410,4,FALSE))+IF(VLOOKUP($A40,'[1]repo629'!$H$1:$T$406,4,FALSE)=0,"0",VLOOKUP($A40,'[1]repo629'!$H$1:$T$406,4,FALSE))+IF(VLOOKUP($A40,'[1]repo625_i_INNE'!$H$1:$T$397,4,FALSE)=0,"0",VLOOKUP($A40,'[1]repo625_i_INNE'!$H$1:$T$397,4,FALSE)))</f>
        <v>0</v>
      </c>
      <c r="I40" s="23">
        <f>SUM(IF(VLOOKUP($A40,'[1]repo525'!$H$1:$T$401,5,FALSE)=0,"0",VLOOKUP($A40,'[1]repo525'!$H$1:$T$401,5,FALSE))+IF(VLOOKUP($A40,'[1]repo529'!$H$1:$T$410,5,FALSE)=0,"0",VLOOKUP($A40,'[1]repo529'!$H$1:$T$410,5,FALSE))+IF(VLOOKUP($A40,'[1]repo629'!$H$1:$T$406,5,FALSE)=0,"0",VLOOKUP($A40,'[1]repo629'!$H$1:$T$406,5,FALSE))+IF(VLOOKUP($A40,'[1]repo625_i_INNE'!$H$1:$T$397,5,FALSE)=0,"0",VLOOKUP($A40,'[1]repo625_i_INNE'!$H$1:$T$397,5,FALSE)))</f>
        <v>0</v>
      </c>
      <c r="J40" s="24">
        <f>SUM(IF(VLOOKUP($A40,'[1]repo525'!$H$1:$T$401,3,FALSE)=0,"0",VLOOKUP($A40,'[1]repo525'!$H$1:$T$401,3,FALSE))+IF(VLOOKUP($A40,'[1]repo529'!$H$1:$T$410,3,FALSE)=0,"0",VLOOKUP($A40,'[1]repo529'!$H$1:$T$410,3,FALSE))+IF(VLOOKUP($A40,'[1]repo629'!$H$1:$T$406,3,FALSE)=0,"0",VLOOKUP($A40,'[1]repo629'!$H$1:$T$406,3,FALSE))+IF(VLOOKUP($A40,'[1]repo625_i_INNE'!$H$1:$T$397,3,FALSE)=0,"0",VLOOKUP($A40,'[1]repo625_i_INNE'!$H$1:$T$397,3,FALSE)))</f>
        <v>0</v>
      </c>
      <c r="K40" s="22">
        <f aca="true" t="shared" si="2" ref="K40:M56">H40+B40+E40</f>
        <v>0</v>
      </c>
      <c r="L40" s="23">
        <f t="shared" si="2"/>
        <v>0</v>
      </c>
      <c r="M40" s="24">
        <f t="shared" si="2"/>
        <v>0</v>
      </c>
      <c r="N40" s="25"/>
      <c r="O40" s="25"/>
      <c r="P40" s="25"/>
      <c r="Q40" s="17"/>
      <c r="R40" s="17"/>
      <c r="S40" s="17"/>
      <c r="T40" s="17"/>
    </row>
    <row r="41" spans="1:20" ht="16.5" hidden="1" thickBot="1">
      <c r="A41" s="32" t="s">
        <v>44</v>
      </c>
      <c r="B41" s="22">
        <f>SUM(IF(VLOOKUP($A41,'[1]cash117'!$H$1:$T$404,4,FALSE)=0,0,VLOOKUP($A41,'[1]cash117'!$H$1:$T$404,4,FALSE))+IF(VLOOKUP($A41,'[1]cash119'!$H$1:$T$403,4,FALSE)=0,0,VLOOKUP($A41,'[1]cash119'!$H$1:$T$403,4,FALSE))+IF(VLOOKUP($A41,'[1]cash120'!$H$1:$T$418,4,FALSE)=0,0,VLOOKUP($A41,'[1]cash120'!$H$1:$T$418,4,FALSE)))</f>
        <v>0</v>
      </c>
      <c r="C41" s="23">
        <f>SUM(IF(VLOOKUP($A41,'[1]cash117'!$H$1:$T$404,5,FALSE)=0,"0",VLOOKUP($A41,'[1]cash117'!$H$1:$T$404,5,FALSE))+IF(VLOOKUP($A41,'[1]cash119'!$H$1:$T$403,5,FALSE)=0,"0",VLOOKUP($A41,'[1]cash119'!$H$1:$T$403,5,FALSE))+IF(VLOOKUP($A41,'[1]cash120'!$H$1:$T$418,5,FALSE)=0,"0",VLOOKUP($A41,'[1]cash120'!$H$1:$T$418,5,FALSE)))</f>
        <v>0</v>
      </c>
      <c r="D41" s="24">
        <f>SUM(IF(VLOOKUP($A41,'[1]cash117'!$H$1:$T$404,3,FALSE)=0,"0",VLOOKUP($A41,'[1]cash117'!$H$1:$T$404,3,FALSE))+IF(VLOOKUP($A41,'[1]cash119'!$H$1:$T$403,3,FALSE)=0,"0",VLOOKUP($A41,'[1]cash119'!$H$1:$T$403,3,FALSE))+IF(VLOOKUP($A41,'[1]cash120'!$H$1:$T$418,3,FALSE)=0,"0",VLOOKUP($A41,'[1]cash120'!$H$1:$T$418,3,FALSE)))</f>
        <v>0</v>
      </c>
      <c r="E41" s="22">
        <f>SUM(IF(VLOOKUP($A41,'[1]rfq417'!$H$1:$T$406,4,FALSE)=0,0,VLOOKUP($A41,'[1]rfq417'!$H$1:$T$406,4,FALSE))+IF(VLOOKUP($A41,'[1]rfq419'!$H$1:$T$406,4,FALSE)=0,0,VLOOKUP($A41,'[1]rfq419'!$H$1:$T$406,4,FALSE))+IF(VLOOKUP($A41,'[1]rfq420'!$H$1:$T$406,4,FALSE)=0,0,VLOOKUP($A41,'[1]rfq420'!$H$1:$T$406,4,FALSE)))</f>
        <v>0</v>
      </c>
      <c r="F41" s="23">
        <f>SUM(IF(VLOOKUP($A41,'[1]rfq417'!$H$1:$T$406,5,FALSE)=0,"0",VLOOKUP($A41,'[1]rfq417'!$H$1:$T$406,5,FALSE))+IF(VLOOKUP($A41,'[1]rfq419'!$H$1:$T$406,5,FALSE)=0,"0",VLOOKUP($A41,'[1]rfq419'!$H$1:$T$406,5,FALSE))+IF(VLOOKUP($A41,'[1]rfq420'!$H$1:$T$406,5,FALSE)=0,"0",VLOOKUP($A41,'[1]rfq420'!$H$1:$T$406,5,FALSE)))</f>
        <v>0</v>
      </c>
      <c r="G41" s="24">
        <f>SUM(IF(VLOOKUP($A41,'[1]rfq417'!$H$1:$T$406,3,FALSE)=0,"0",VLOOKUP($A41,'[1]rfq417'!$H$1:$T$406,3,FALSE))+IF(VLOOKUP($A41,'[1]rfq419'!$H$1:$T$406,3,FALSE)=0,"0",VLOOKUP($A41,'[1]rfq419'!$H$1:$T$406,3,FALSE))+IF(VLOOKUP($A41,'[1]rfq420'!$H$1:$T$406,3,FALSE)=0,"0",VLOOKUP($A41,'[1]rfq420'!$H$1:$T$406,3,FALSE)))</f>
        <v>0</v>
      </c>
      <c r="H41" s="22">
        <f>SUM(IF(VLOOKUP($A41,'[1]repo525'!$H$1:$T$401,4,FALSE)=0,"0",VLOOKUP($A41,'[1]repo525'!$H$1:$T$401,4,FALSE))+IF(VLOOKUP($A41,'[1]repo529'!$H$1:$T$410,4,FALSE)=0,"0",VLOOKUP($A41,'[1]repo529'!$H$1:$T$410,4,FALSE))+IF(VLOOKUP($A41,'[1]repo629'!$H$1:$T$406,4,FALSE)=0,"0",VLOOKUP($A41,'[1]repo629'!$H$1:$T$406,4,FALSE))+IF(VLOOKUP($A41,'[1]repo625_i_INNE'!$H$1:$T$397,4,FALSE)=0,"0",VLOOKUP($A41,'[1]repo625_i_INNE'!$H$1:$T$397,4,FALSE)))</f>
        <v>0</v>
      </c>
      <c r="I41" s="23">
        <f>SUM(IF(VLOOKUP($A41,'[1]repo525'!$H$1:$T$401,5,FALSE)=0,"0",VLOOKUP($A41,'[1]repo525'!$H$1:$T$401,5,FALSE))+IF(VLOOKUP($A41,'[1]repo529'!$H$1:$T$410,5,FALSE)=0,"0",VLOOKUP($A41,'[1]repo529'!$H$1:$T$410,5,FALSE))+IF(VLOOKUP($A41,'[1]repo629'!$H$1:$T$406,5,FALSE)=0,"0",VLOOKUP($A41,'[1]repo629'!$H$1:$T$406,5,FALSE))+IF(VLOOKUP($A41,'[1]repo625_i_INNE'!$H$1:$T$397,5,FALSE)=0,"0",VLOOKUP($A41,'[1]repo625_i_INNE'!$H$1:$T$397,5,FALSE)))</f>
        <v>0</v>
      </c>
      <c r="J41" s="24">
        <f>SUM(IF(VLOOKUP($A41,'[1]repo525'!$H$1:$T$401,3,FALSE)=0,"0",VLOOKUP($A41,'[1]repo525'!$H$1:$T$401,3,FALSE))+IF(VLOOKUP($A41,'[1]repo529'!$H$1:$T$410,3,FALSE)=0,"0",VLOOKUP($A41,'[1]repo529'!$H$1:$T$410,3,FALSE))+IF(VLOOKUP($A41,'[1]repo629'!$H$1:$T$406,3,FALSE)=0,"0",VLOOKUP($A41,'[1]repo629'!$H$1:$T$406,3,FALSE))+IF(VLOOKUP($A41,'[1]repo625_i_INNE'!$H$1:$T$397,3,FALSE)=0,"0",VLOOKUP($A41,'[1]repo625_i_INNE'!$H$1:$T$397,3,FALSE)))</f>
        <v>0</v>
      </c>
      <c r="K41" s="22">
        <f t="shared" si="2"/>
        <v>0</v>
      </c>
      <c r="L41" s="23">
        <f t="shared" si="2"/>
        <v>0</v>
      </c>
      <c r="M41" s="24">
        <f t="shared" si="2"/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45</v>
      </c>
      <c r="B42" s="22">
        <f>SUM(IF(VLOOKUP($A42,'[1]cash117'!$H$1:$T$404,4,FALSE)=0,0,VLOOKUP($A42,'[1]cash117'!$H$1:$T$404,4,FALSE))+IF(VLOOKUP($A42,'[1]cash119'!$H$1:$T$403,4,FALSE)=0,0,VLOOKUP($A42,'[1]cash119'!$H$1:$T$403,4,FALSE))+IF(VLOOKUP($A42,'[1]cash120'!$H$1:$T$418,4,FALSE)=0,0,VLOOKUP($A42,'[1]cash120'!$H$1:$T$418,4,FALSE)))</f>
        <v>0</v>
      </c>
      <c r="C42" s="23">
        <f>SUM(IF(VLOOKUP($A42,'[1]cash117'!$H$1:$T$404,5,FALSE)=0,"0",VLOOKUP($A42,'[1]cash117'!$H$1:$T$404,5,FALSE))+IF(VLOOKUP($A42,'[1]cash119'!$H$1:$T$403,5,FALSE)=0,"0",VLOOKUP($A42,'[1]cash119'!$H$1:$T$403,5,FALSE))+IF(VLOOKUP($A42,'[1]cash120'!$H$1:$T$418,5,FALSE)=0,"0",VLOOKUP($A42,'[1]cash120'!$H$1:$T$418,5,FALSE)))</f>
        <v>0</v>
      </c>
      <c r="D42" s="24">
        <f>SUM(IF(VLOOKUP($A42,'[1]cash117'!$H$1:$T$404,3,FALSE)=0,"0",VLOOKUP($A42,'[1]cash117'!$H$1:$T$404,3,FALSE))+IF(VLOOKUP($A42,'[1]cash119'!$H$1:$T$403,3,FALSE)=0,"0",VLOOKUP($A42,'[1]cash119'!$H$1:$T$403,3,FALSE))+IF(VLOOKUP($A42,'[1]cash120'!$H$1:$T$418,3,FALSE)=0,"0",VLOOKUP($A42,'[1]cash120'!$H$1:$T$418,3,FALSE)))</f>
        <v>0</v>
      </c>
      <c r="E42" s="22">
        <f>SUM(IF(VLOOKUP($A42,'[1]rfq417'!$H$1:$T$406,4,FALSE)=0,0,VLOOKUP($A42,'[1]rfq417'!$H$1:$T$406,4,FALSE))+IF(VLOOKUP($A42,'[1]rfq419'!$H$1:$T$406,4,FALSE)=0,0,VLOOKUP($A42,'[1]rfq419'!$H$1:$T$406,4,FALSE))+IF(VLOOKUP($A42,'[1]rfq420'!$H$1:$T$406,4,FALSE)=0,0,VLOOKUP($A42,'[1]rfq420'!$H$1:$T$406,4,FALSE)))</f>
        <v>0</v>
      </c>
      <c r="F42" s="23">
        <f>SUM(IF(VLOOKUP($A42,'[1]rfq417'!$H$1:$T$406,5,FALSE)=0,"0",VLOOKUP($A42,'[1]rfq417'!$H$1:$T$406,5,FALSE))+IF(VLOOKUP($A42,'[1]rfq419'!$H$1:$T$406,5,FALSE)=0,"0",VLOOKUP($A42,'[1]rfq419'!$H$1:$T$406,5,FALSE))+IF(VLOOKUP($A42,'[1]rfq420'!$H$1:$T$406,5,FALSE)=0,"0",VLOOKUP($A42,'[1]rfq420'!$H$1:$T$406,5,FALSE)))</f>
        <v>0</v>
      </c>
      <c r="G42" s="24">
        <f>SUM(IF(VLOOKUP($A42,'[1]rfq417'!$H$1:$T$406,3,FALSE)=0,"0",VLOOKUP($A42,'[1]rfq417'!$H$1:$T$406,3,FALSE))+IF(VLOOKUP($A42,'[1]rfq419'!$H$1:$T$406,3,FALSE)=0,"0",VLOOKUP($A42,'[1]rfq419'!$H$1:$T$406,3,FALSE))+IF(VLOOKUP($A42,'[1]rfq420'!$H$1:$T$406,3,FALSE)=0,"0",VLOOKUP($A42,'[1]rfq420'!$H$1:$T$406,3,FALSE)))</f>
        <v>0</v>
      </c>
      <c r="H42" s="22">
        <f>SUM(IF(VLOOKUP($A42,'[1]repo525'!$H$1:$T$401,4,FALSE)=0,"0",VLOOKUP($A42,'[1]repo525'!$H$1:$T$401,4,FALSE))+IF(VLOOKUP($A42,'[1]repo529'!$H$1:$T$410,4,FALSE)=0,"0",VLOOKUP($A42,'[1]repo529'!$H$1:$T$410,4,FALSE))+IF(VLOOKUP($A42,'[1]repo629'!$H$1:$T$406,4,FALSE)=0,"0",VLOOKUP($A42,'[1]repo629'!$H$1:$T$406,4,FALSE))+IF(VLOOKUP($A42,'[1]repo625_i_INNE'!$H$1:$T$397,4,FALSE)=0,"0",VLOOKUP($A42,'[1]repo625_i_INNE'!$H$1:$T$397,4,FALSE)))</f>
        <v>0</v>
      </c>
      <c r="I42" s="23">
        <f>SUM(IF(VLOOKUP($A42,'[1]repo525'!$H$1:$T$401,5,FALSE)=0,"0",VLOOKUP($A42,'[1]repo525'!$H$1:$T$401,5,FALSE))+IF(VLOOKUP($A42,'[1]repo529'!$H$1:$T$410,5,FALSE)=0,"0",VLOOKUP($A42,'[1]repo529'!$H$1:$T$410,5,FALSE))+IF(VLOOKUP($A42,'[1]repo629'!$H$1:$T$406,5,FALSE)=0,"0",VLOOKUP($A42,'[1]repo629'!$H$1:$T$406,5,FALSE))+IF(VLOOKUP($A42,'[1]repo625_i_INNE'!$H$1:$T$397,5,FALSE)=0,"0",VLOOKUP($A42,'[1]repo625_i_INNE'!$H$1:$T$397,5,FALSE)))</f>
        <v>0</v>
      </c>
      <c r="J42" s="24">
        <f>SUM(IF(VLOOKUP($A42,'[1]repo525'!$H$1:$T$401,3,FALSE)=0,"0",VLOOKUP($A42,'[1]repo525'!$H$1:$T$401,3,FALSE))+IF(VLOOKUP($A42,'[1]repo529'!$H$1:$T$410,3,FALSE)=0,"0",VLOOKUP($A42,'[1]repo529'!$H$1:$T$410,3,FALSE))+IF(VLOOKUP($A42,'[1]repo629'!$H$1:$T$406,3,FALSE)=0,"0",VLOOKUP($A42,'[1]repo629'!$H$1:$T$406,3,FALSE))+IF(VLOOKUP($A42,'[1]repo625_i_INNE'!$H$1:$T$397,3,FALSE)=0,"0",VLOOKUP($A42,'[1]repo625_i_INNE'!$H$1:$T$397,3,FALSE)))</f>
        <v>0</v>
      </c>
      <c r="K42" s="22">
        <f t="shared" si="2"/>
        <v>0</v>
      </c>
      <c r="L42" s="23">
        <f t="shared" si="2"/>
        <v>0</v>
      </c>
      <c r="M42" s="24">
        <f t="shared" si="2"/>
        <v>0</v>
      </c>
      <c r="N42" s="25"/>
      <c r="O42" s="25"/>
      <c r="P42" s="25"/>
      <c r="Q42" s="17"/>
      <c r="R42" s="17"/>
      <c r="S42" s="17"/>
      <c r="T42" s="17"/>
    </row>
    <row r="43" spans="1:20" ht="16.5" hidden="1" thickBot="1">
      <c r="A43" s="32" t="s">
        <v>46</v>
      </c>
      <c r="B43" s="22">
        <f>SUM(IF(VLOOKUP($A43,'[1]cash117'!$H$1:$T$404,4,FALSE)=0,0,VLOOKUP($A43,'[1]cash117'!$H$1:$T$404,4,FALSE))+IF(VLOOKUP($A43,'[1]cash119'!$H$1:$T$403,4,FALSE)=0,0,VLOOKUP($A43,'[1]cash119'!$H$1:$T$403,4,FALSE))+IF(VLOOKUP($A43,'[1]cash120'!$H$1:$T$418,4,FALSE)=0,0,VLOOKUP($A43,'[1]cash120'!$H$1:$T$418,4,FALSE)))</f>
        <v>0</v>
      </c>
      <c r="C43" s="23">
        <f>SUM(IF(VLOOKUP($A43,'[1]cash117'!$H$1:$T$404,5,FALSE)=0,"0",VLOOKUP($A43,'[1]cash117'!$H$1:$T$404,5,FALSE))+IF(VLOOKUP($A43,'[1]cash119'!$H$1:$T$403,5,FALSE)=0,"0",VLOOKUP($A43,'[1]cash119'!$H$1:$T$403,5,FALSE))+IF(VLOOKUP($A43,'[1]cash120'!$H$1:$T$418,5,FALSE)=0,"0",VLOOKUP($A43,'[1]cash120'!$H$1:$T$418,5,FALSE)))</f>
        <v>0</v>
      </c>
      <c r="D43" s="24">
        <f>SUM(IF(VLOOKUP($A43,'[1]cash117'!$H$1:$T$404,3,FALSE)=0,"0",VLOOKUP($A43,'[1]cash117'!$H$1:$T$404,3,FALSE))+IF(VLOOKUP($A43,'[1]cash119'!$H$1:$T$403,3,FALSE)=0,"0",VLOOKUP($A43,'[1]cash119'!$H$1:$T$403,3,FALSE))+IF(VLOOKUP($A43,'[1]cash120'!$H$1:$T$418,3,FALSE)=0,"0",VLOOKUP($A43,'[1]cash120'!$H$1:$T$418,3,FALSE)))</f>
        <v>0</v>
      </c>
      <c r="E43" s="22">
        <f>SUM(IF(VLOOKUP($A43,'[1]rfq417'!$H$1:$T$406,4,FALSE)=0,0,VLOOKUP($A43,'[1]rfq417'!$H$1:$T$406,4,FALSE))+IF(VLOOKUP($A43,'[1]rfq419'!$H$1:$T$406,4,FALSE)=0,0,VLOOKUP($A43,'[1]rfq419'!$H$1:$T$406,4,FALSE))+IF(VLOOKUP($A43,'[1]rfq420'!$H$1:$T$406,4,FALSE)=0,0,VLOOKUP($A43,'[1]rfq420'!$H$1:$T$406,4,FALSE)))</f>
        <v>0</v>
      </c>
      <c r="F43" s="23">
        <f>SUM(IF(VLOOKUP($A43,'[1]rfq417'!$H$1:$T$406,5,FALSE)=0,"0",VLOOKUP($A43,'[1]rfq417'!$H$1:$T$406,5,FALSE))+IF(VLOOKUP($A43,'[1]rfq419'!$H$1:$T$406,5,FALSE)=0,"0",VLOOKUP($A43,'[1]rfq419'!$H$1:$T$406,5,FALSE))+IF(VLOOKUP($A43,'[1]rfq420'!$H$1:$T$406,5,FALSE)=0,"0",VLOOKUP($A43,'[1]rfq420'!$H$1:$T$406,5,FALSE)))</f>
        <v>0</v>
      </c>
      <c r="G43" s="24">
        <f>SUM(IF(VLOOKUP($A43,'[1]rfq417'!$H$1:$T$406,3,FALSE)=0,"0",VLOOKUP($A43,'[1]rfq417'!$H$1:$T$406,3,FALSE))+IF(VLOOKUP($A43,'[1]rfq419'!$H$1:$T$406,3,FALSE)=0,"0",VLOOKUP($A43,'[1]rfq419'!$H$1:$T$406,3,FALSE))+IF(VLOOKUP($A43,'[1]rfq420'!$H$1:$T$406,3,FALSE)=0,"0",VLOOKUP($A43,'[1]rfq420'!$H$1:$T$406,3,FALSE)))</f>
        <v>0</v>
      </c>
      <c r="H43" s="22">
        <f>SUM(IF(VLOOKUP($A43,'[1]repo525'!$H$1:$T$401,4,FALSE)=0,"0",VLOOKUP($A43,'[1]repo525'!$H$1:$T$401,4,FALSE))+IF(VLOOKUP($A43,'[1]repo529'!$H$1:$T$410,4,FALSE)=0,"0",VLOOKUP($A43,'[1]repo529'!$H$1:$T$410,4,FALSE))+IF(VLOOKUP($A43,'[1]repo629'!$H$1:$T$406,4,FALSE)=0,"0",VLOOKUP($A43,'[1]repo629'!$H$1:$T$406,4,FALSE))+IF(VLOOKUP($A43,'[1]repo625_i_INNE'!$H$1:$T$397,4,FALSE)=0,"0",VLOOKUP($A43,'[1]repo625_i_INNE'!$H$1:$T$397,4,FALSE)))</f>
        <v>0</v>
      </c>
      <c r="I43" s="23">
        <f>SUM(IF(VLOOKUP($A43,'[1]repo525'!$H$1:$T$401,5,FALSE)=0,"0",VLOOKUP($A43,'[1]repo525'!$H$1:$T$401,5,FALSE))+IF(VLOOKUP($A43,'[1]repo529'!$H$1:$T$410,5,FALSE)=0,"0",VLOOKUP($A43,'[1]repo529'!$H$1:$T$410,5,FALSE))+IF(VLOOKUP($A43,'[1]repo629'!$H$1:$T$406,5,FALSE)=0,"0",VLOOKUP($A43,'[1]repo629'!$H$1:$T$406,5,FALSE))+IF(VLOOKUP($A43,'[1]repo625_i_INNE'!$H$1:$T$397,5,FALSE)=0,"0",VLOOKUP($A43,'[1]repo625_i_INNE'!$H$1:$T$397,5,FALSE)))</f>
        <v>0</v>
      </c>
      <c r="J43" s="24">
        <f>SUM(IF(VLOOKUP($A43,'[1]repo525'!$H$1:$T$401,3,FALSE)=0,"0",VLOOKUP($A43,'[1]repo525'!$H$1:$T$401,3,FALSE))+IF(VLOOKUP($A43,'[1]repo529'!$H$1:$T$410,3,FALSE)=0,"0",VLOOKUP($A43,'[1]repo529'!$H$1:$T$410,3,FALSE))+IF(VLOOKUP($A43,'[1]repo629'!$H$1:$T$406,3,FALSE)=0,"0",VLOOKUP($A43,'[1]repo629'!$H$1:$T$406,3,FALSE))+IF(VLOOKUP($A43,'[1]repo625_i_INNE'!$H$1:$T$397,3,FALSE)=0,"0",VLOOKUP($A43,'[1]repo625_i_INNE'!$H$1:$T$397,3,FALSE)))</f>
        <v>0</v>
      </c>
      <c r="K43" s="22">
        <f t="shared" si="2"/>
        <v>0</v>
      </c>
      <c r="L43" s="23">
        <f t="shared" si="2"/>
        <v>0</v>
      </c>
      <c r="M43" s="24">
        <f t="shared" si="2"/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47</v>
      </c>
      <c r="B44" s="22">
        <f>SUM(IF(VLOOKUP($A44,'[1]cash117'!$H$1:$T$404,4,FALSE)=0,0,VLOOKUP($A44,'[1]cash117'!$H$1:$T$404,4,FALSE))+IF(VLOOKUP($A44,'[1]cash119'!$H$1:$T$403,4,FALSE)=0,0,VLOOKUP($A44,'[1]cash119'!$H$1:$T$403,4,FALSE))+IF(VLOOKUP($A44,'[1]cash120'!$H$1:$T$418,4,FALSE)=0,0,VLOOKUP($A44,'[1]cash120'!$H$1:$T$418,4,FALSE)))</f>
        <v>0</v>
      </c>
      <c r="C44" s="23">
        <f>SUM(IF(VLOOKUP($A44,'[1]cash117'!$H$1:$T$404,5,FALSE)=0,"0",VLOOKUP($A44,'[1]cash117'!$H$1:$T$404,5,FALSE))+IF(VLOOKUP($A44,'[1]cash119'!$H$1:$T$403,5,FALSE)=0,"0",VLOOKUP($A44,'[1]cash119'!$H$1:$T$403,5,FALSE))+IF(VLOOKUP($A44,'[1]cash120'!$H$1:$T$418,5,FALSE)=0,"0",VLOOKUP($A44,'[1]cash120'!$H$1:$T$418,5,FALSE)))</f>
        <v>0</v>
      </c>
      <c r="D44" s="24">
        <f>SUM(IF(VLOOKUP($A44,'[1]cash117'!$H$1:$T$404,3,FALSE)=0,"0",VLOOKUP($A44,'[1]cash117'!$H$1:$T$404,3,FALSE))+IF(VLOOKUP($A44,'[1]cash119'!$H$1:$T$403,3,FALSE)=0,"0",VLOOKUP($A44,'[1]cash119'!$H$1:$T$403,3,FALSE))+IF(VLOOKUP($A44,'[1]cash120'!$H$1:$T$418,3,FALSE)=0,"0",VLOOKUP($A44,'[1]cash120'!$H$1:$T$418,3,FALSE)))</f>
        <v>0</v>
      </c>
      <c r="E44" s="22">
        <f>SUM(IF(VLOOKUP($A44,'[1]rfq417'!$H$1:$T$406,4,FALSE)=0,0,VLOOKUP($A44,'[1]rfq417'!$H$1:$T$406,4,FALSE))+IF(VLOOKUP($A44,'[1]rfq419'!$H$1:$T$406,4,FALSE)=0,0,VLOOKUP($A44,'[1]rfq419'!$H$1:$T$406,4,FALSE))+IF(VLOOKUP($A44,'[1]rfq420'!$H$1:$T$406,4,FALSE)=0,0,VLOOKUP($A44,'[1]rfq420'!$H$1:$T$406,4,FALSE)))</f>
        <v>0</v>
      </c>
      <c r="F44" s="23">
        <f>SUM(IF(VLOOKUP($A44,'[1]rfq417'!$H$1:$T$406,5,FALSE)=0,"0",VLOOKUP($A44,'[1]rfq417'!$H$1:$T$406,5,FALSE))+IF(VLOOKUP($A44,'[1]rfq419'!$H$1:$T$406,5,FALSE)=0,"0",VLOOKUP($A44,'[1]rfq419'!$H$1:$T$406,5,FALSE))+IF(VLOOKUP($A44,'[1]rfq420'!$H$1:$T$406,5,FALSE)=0,"0",VLOOKUP($A44,'[1]rfq420'!$H$1:$T$406,5,FALSE)))</f>
        <v>0</v>
      </c>
      <c r="G44" s="24">
        <f>SUM(IF(VLOOKUP($A44,'[1]rfq417'!$H$1:$T$406,3,FALSE)=0,"0",VLOOKUP($A44,'[1]rfq417'!$H$1:$T$406,3,FALSE))+IF(VLOOKUP($A44,'[1]rfq419'!$H$1:$T$406,3,FALSE)=0,"0",VLOOKUP($A44,'[1]rfq419'!$H$1:$T$406,3,FALSE))+IF(VLOOKUP($A44,'[1]rfq420'!$H$1:$T$406,3,FALSE)=0,"0",VLOOKUP($A44,'[1]rfq420'!$H$1:$T$406,3,FALSE)))</f>
        <v>0</v>
      </c>
      <c r="H44" s="22">
        <f>SUM(IF(VLOOKUP($A44,'[1]repo525'!$H$1:$T$401,4,FALSE)=0,"0",VLOOKUP($A44,'[1]repo525'!$H$1:$T$401,4,FALSE))+IF(VLOOKUP($A44,'[1]repo529'!$H$1:$T$410,4,FALSE)=0,"0",VLOOKUP($A44,'[1]repo529'!$H$1:$T$410,4,FALSE))+IF(VLOOKUP($A44,'[1]repo629'!$H$1:$T$406,4,FALSE)=0,"0",VLOOKUP($A44,'[1]repo629'!$H$1:$T$406,4,FALSE))+IF(VLOOKUP($A44,'[1]repo625_i_INNE'!$H$1:$T$397,4,FALSE)=0,"0",VLOOKUP($A44,'[1]repo625_i_INNE'!$H$1:$T$397,4,FALSE)))</f>
        <v>0</v>
      </c>
      <c r="I44" s="23">
        <f>SUM(IF(VLOOKUP($A44,'[1]repo525'!$H$1:$T$401,5,FALSE)=0,"0",VLOOKUP($A44,'[1]repo525'!$H$1:$T$401,5,FALSE))+IF(VLOOKUP($A44,'[1]repo529'!$H$1:$T$410,5,FALSE)=0,"0",VLOOKUP($A44,'[1]repo529'!$H$1:$T$410,5,FALSE))+IF(VLOOKUP($A44,'[1]repo629'!$H$1:$T$406,5,FALSE)=0,"0",VLOOKUP($A44,'[1]repo629'!$H$1:$T$406,5,FALSE))+IF(VLOOKUP($A44,'[1]repo625_i_INNE'!$H$1:$T$397,5,FALSE)=0,"0",VLOOKUP($A44,'[1]repo625_i_INNE'!$H$1:$T$397,5,FALSE)))</f>
        <v>0</v>
      </c>
      <c r="J44" s="24">
        <f>SUM(IF(VLOOKUP($A44,'[1]repo525'!$H$1:$T$401,3,FALSE)=0,"0",VLOOKUP($A44,'[1]repo525'!$H$1:$T$401,3,FALSE))+IF(VLOOKUP($A44,'[1]repo529'!$H$1:$T$410,3,FALSE)=0,"0",VLOOKUP($A44,'[1]repo529'!$H$1:$T$410,3,FALSE))+IF(VLOOKUP($A44,'[1]repo629'!$H$1:$T$406,3,FALSE)=0,"0",VLOOKUP($A44,'[1]repo629'!$H$1:$T$406,3,FALSE))+IF(VLOOKUP($A44,'[1]repo625_i_INNE'!$H$1:$T$397,3,FALSE)=0,"0",VLOOKUP($A44,'[1]repo625_i_INNE'!$H$1:$T$397,3,FALSE)))</f>
        <v>0</v>
      </c>
      <c r="K44" s="22">
        <f t="shared" si="2"/>
        <v>0</v>
      </c>
      <c r="L44" s="23">
        <f t="shared" si="2"/>
        <v>0</v>
      </c>
      <c r="M44" s="24">
        <f t="shared" si="2"/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48</v>
      </c>
      <c r="B45" s="22">
        <f>SUM(IF(VLOOKUP($A45,'[1]cash117'!$H$1:$T$404,4,FALSE)=0,0,VLOOKUP($A45,'[1]cash117'!$H$1:$T$404,4,FALSE))+IF(VLOOKUP($A45,'[1]cash119'!$H$1:$T$403,4,FALSE)=0,0,VLOOKUP($A45,'[1]cash119'!$H$1:$T$403,4,FALSE))+IF(VLOOKUP($A45,'[1]cash120'!$H$1:$T$418,4,FALSE)=0,0,VLOOKUP($A45,'[1]cash120'!$H$1:$T$418,4,FALSE)))</f>
        <v>0</v>
      </c>
      <c r="C45" s="23">
        <f>SUM(IF(VLOOKUP($A45,'[1]cash117'!$H$1:$T$404,5,FALSE)=0,"0",VLOOKUP($A45,'[1]cash117'!$H$1:$T$404,5,FALSE))+IF(VLOOKUP($A45,'[1]cash119'!$H$1:$T$403,5,FALSE)=0,"0",VLOOKUP($A45,'[1]cash119'!$H$1:$T$403,5,FALSE))+IF(VLOOKUP($A45,'[1]cash120'!$H$1:$T$418,5,FALSE)=0,"0",VLOOKUP($A45,'[1]cash120'!$H$1:$T$418,5,FALSE)))</f>
        <v>0</v>
      </c>
      <c r="D45" s="24">
        <f>SUM(IF(VLOOKUP($A45,'[1]cash117'!$H$1:$T$404,3,FALSE)=0,"0",VLOOKUP($A45,'[1]cash117'!$H$1:$T$404,3,FALSE))+IF(VLOOKUP($A45,'[1]cash119'!$H$1:$T$403,3,FALSE)=0,"0",VLOOKUP($A45,'[1]cash119'!$H$1:$T$403,3,FALSE))+IF(VLOOKUP($A45,'[1]cash120'!$H$1:$T$418,3,FALSE)=0,"0",VLOOKUP($A45,'[1]cash120'!$H$1:$T$418,3,FALSE)))</f>
        <v>0</v>
      </c>
      <c r="E45" s="22">
        <f>SUM(IF(VLOOKUP($A45,'[1]rfq417'!$H$1:$T$406,4,FALSE)=0,0,VLOOKUP($A45,'[1]rfq417'!$H$1:$T$406,4,FALSE))+IF(VLOOKUP($A45,'[1]rfq419'!$H$1:$T$406,4,FALSE)=0,0,VLOOKUP($A45,'[1]rfq419'!$H$1:$T$406,4,FALSE))+IF(VLOOKUP($A45,'[1]rfq420'!$H$1:$T$406,4,FALSE)=0,0,VLOOKUP($A45,'[1]rfq420'!$H$1:$T$406,4,FALSE)))</f>
        <v>0</v>
      </c>
      <c r="F45" s="23">
        <f>SUM(IF(VLOOKUP($A45,'[1]rfq417'!$H$1:$T$406,5,FALSE)=0,"0",VLOOKUP($A45,'[1]rfq417'!$H$1:$T$406,5,FALSE))+IF(VLOOKUP($A45,'[1]rfq419'!$H$1:$T$406,5,FALSE)=0,"0",VLOOKUP($A45,'[1]rfq419'!$H$1:$T$406,5,FALSE))+IF(VLOOKUP($A45,'[1]rfq420'!$H$1:$T$406,5,FALSE)=0,"0",VLOOKUP($A45,'[1]rfq420'!$H$1:$T$406,5,FALSE)))</f>
        <v>0</v>
      </c>
      <c r="G45" s="24">
        <f>SUM(IF(VLOOKUP($A45,'[1]rfq417'!$H$1:$T$406,3,FALSE)=0,"0",VLOOKUP($A45,'[1]rfq417'!$H$1:$T$406,3,FALSE))+IF(VLOOKUP($A45,'[1]rfq419'!$H$1:$T$406,3,FALSE)=0,"0",VLOOKUP($A45,'[1]rfq419'!$H$1:$T$406,3,FALSE))+IF(VLOOKUP($A45,'[1]rfq420'!$H$1:$T$406,3,FALSE)=0,"0",VLOOKUP($A45,'[1]rfq420'!$H$1:$T$406,3,FALSE)))</f>
        <v>0</v>
      </c>
      <c r="H45" s="22">
        <f>SUM(IF(VLOOKUP($A45,'[1]repo525'!$H$1:$T$401,4,FALSE)=0,"0",VLOOKUP($A45,'[1]repo525'!$H$1:$T$401,4,FALSE))+IF(VLOOKUP($A45,'[1]repo529'!$H$1:$T$410,4,FALSE)=0,"0",VLOOKUP($A45,'[1]repo529'!$H$1:$T$410,4,FALSE))+IF(VLOOKUP($A45,'[1]repo629'!$H$1:$T$406,4,FALSE)=0,"0",VLOOKUP($A45,'[1]repo629'!$H$1:$T$406,4,FALSE))+IF(VLOOKUP($A45,'[1]repo625_i_INNE'!$H$1:$T$397,4,FALSE)=0,"0",VLOOKUP($A45,'[1]repo625_i_INNE'!$H$1:$T$397,4,FALSE)))</f>
        <v>0</v>
      </c>
      <c r="I45" s="23">
        <f>SUM(IF(VLOOKUP($A45,'[1]repo525'!$H$1:$T$401,5,FALSE)=0,"0",VLOOKUP($A45,'[1]repo525'!$H$1:$T$401,5,FALSE))+IF(VLOOKUP($A45,'[1]repo529'!$H$1:$T$410,5,FALSE)=0,"0",VLOOKUP($A45,'[1]repo529'!$H$1:$T$410,5,FALSE))+IF(VLOOKUP($A45,'[1]repo629'!$H$1:$T$406,5,FALSE)=0,"0",VLOOKUP($A45,'[1]repo629'!$H$1:$T$406,5,FALSE))+IF(VLOOKUP($A45,'[1]repo625_i_INNE'!$H$1:$T$397,5,FALSE)=0,"0",VLOOKUP($A45,'[1]repo625_i_INNE'!$H$1:$T$397,5,FALSE)))</f>
        <v>0</v>
      </c>
      <c r="J45" s="24">
        <f>SUM(IF(VLOOKUP($A45,'[1]repo525'!$H$1:$T$401,3,FALSE)=0,"0",VLOOKUP($A45,'[1]repo525'!$H$1:$T$401,3,FALSE))+IF(VLOOKUP($A45,'[1]repo529'!$H$1:$T$410,3,FALSE)=0,"0",VLOOKUP($A45,'[1]repo529'!$H$1:$T$410,3,FALSE))+IF(VLOOKUP($A45,'[1]repo629'!$H$1:$T$406,3,FALSE)=0,"0",VLOOKUP($A45,'[1]repo629'!$H$1:$T$406,3,FALSE))+IF(VLOOKUP($A45,'[1]repo625_i_INNE'!$H$1:$T$397,3,FALSE)=0,"0",VLOOKUP($A45,'[1]repo625_i_INNE'!$H$1:$T$397,3,FALSE)))</f>
        <v>0</v>
      </c>
      <c r="K45" s="22">
        <f t="shared" si="2"/>
        <v>0</v>
      </c>
      <c r="L45" s="23">
        <f t="shared" si="2"/>
        <v>0</v>
      </c>
      <c r="M45" s="24">
        <f t="shared" si="2"/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49</v>
      </c>
      <c r="B46" s="22">
        <f>SUM(IF(VLOOKUP($A46,'[1]cash117'!$H$1:$T$404,4,FALSE)=0,0,VLOOKUP($A46,'[1]cash117'!$H$1:$T$404,4,FALSE))+IF(VLOOKUP($A46,'[1]cash119'!$H$1:$T$403,4,FALSE)=0,0,VLOOKUP($A46,'[1]cash119'!$H$1:$T$403,4,FALSE))+IF(VLOOKUP($A46,'[1]cash120'!$H$1:$T$418,4,FALSE)=0,0,VLOOKUP($A46,'[1]cash120'!$H$1:$T$418,4,FALSE)))</f>
        <v>0</v>
      </c>
      <c r="C46" s="23">
        <f>SUM(IF(VLOOKUP($A46,'[1]cash117'!$H$1:$T$404,5,FALSE)=0,"0",VLOOKUP($A46,'[1]cash117'!$H$1:$T$404,5,FALSE))+IF(VLOOKUP($A46,'[1]cash119'!$H$1:$T$403,5,FALSE)=0,"0",VLOOKUP($A46,'[1]cash119'!$H$1:$T$403,5,FALSE))+IF(VLOOKUP($A46,'[1]cash120'!$H$1:$T$418,5,FALSE)=0,"0",VLOOKUP($A46,'[1]cash120'!$H$1:$T$418,5,FALSE)))</f>
        <v>0</v>
      </c>
      <c r="D46" s="24">
        <f>SUM(IF(VLOOKUP($A46,'[1]cash117'!$H$1:$T$404,3,FALSE)=0,"0",VLOOKUP($A46,'[1]cash117'!$H$1:$T$404,3,FALSE))+IF(VLOOKUP($A46,'[1]cash119'!$H$1:$T$403,3,FALSE)=0,"0",VLOOKUP($A46,'[1]cash119'!$H$1:$T$403,3,FALSE))+IF(VLOOKUP($A46,'[1]cash120'!$H$1:$T$418,3,FALSE)=0,"0",VLOOKUP($A46,'[1]cash120'!$H$1:$T$418,3,FALSE)))</f>
        <v>0</v>
      </c>
      <c r="E46" s="22">
        <f>SUM(IF(VLOOKUP($A46,'[1]rfq417'!$H$1:$T$406,4,FALSE)=0,0,VLOOKUP($A46,'[1]rfq417'!$H$1:$T$406,4,FALSE))+IF(VLOOKUP($A46,'[1]rfq419'!$H$1:$T$406,4,FALSE)=0,0,VLOOKUP($A46,'[1]rfq419'!$H$1:$T$406,4,FALSE))+IF(VLOOKUP($A46,'[1]rfq420'!$H$1:$T$406,4,FALSE)=0,0,VLOOKUP($A46,'[1]rfq420'!$H$1:$T$406,4,FALSE)))</f>
        <v>0</v>
      </c>
      <c r="F46" s="23">
        <f>SUM(IF(VLOOKUP($A46,'[1]rfq417'!$H$1:$T$406,5,FALSE)=0,"0",VLOOKUP($A46,'[1]rfq417'!$H$1:$T$406,5,FALSE))+IF(VLOOKUP($A46,'[1]rfq419'!$H$1:$T$406,5,FALSE)=0,"0",VLOOKUP($A46,'[1]rfq419'!$H$1:$T$406,5,FALSE))+IF(VLOOKUP($A46,'[1]rfq420'!$H$1:$T$406,5,FALSE)=0,"0",VLOOKUP($A46,'[1]rfq420'!$H$1:$T$406,5,FALSE)))</f>
        <v>0</v>
      </c>
      <c r="G46" s="24">
        <f>SUM(IF(VLOOKUP($A46,'[1]rfq417'!$H$1:$T$406,3,FALSE)=0,"0",VLOOKUP($A46,'[1]rfq417'!$H$1:$T$406,3,FALSE))+IF(VLOOKUP($A46,'[1]rfq419'!$H$1:$T$406,3,FALSE)=0,"0",VLOOKUP($A46,'[1]rfq419'!$H$1:$T$406,3,FALSE))+IF(VLOOKUP($A46,'[1]rfq420'!$H$1:$T$406,3,FALSE)=0,"0",VLOOKUP($A46,'[1]rfq420'!$H$1:$T$406,3,FALSE)))</f>
        <v>0</v>
      </c>
      <c r="H46" s="22">
        <f>SUM(IF(VLOOKUP($A46,'[1]repo525'!$H$1:$T$401,4,FALSE)=0,"0",VLOOKUP($A46,'[1]repo525'!$H$1:$T$401,4,FALSE))+IF(VLOOKUP($A46,'[1]repo529'!$H$1:$T$410,4,FALSE)=0,"0",VLOOKUP($A46,'[1]repo529'!$H$1:$T$410,4,FALSE))+IF(VLOOKUP($A46,'[1]repo629'!$H$1:$T$406,4,FALSE)=0,"0",VLOOKUP($A46,'[1]repo629'!$H$1:$T$406,4,FALSE))+IF(VLOOKUP($A46,'[1]repo625_i_INNE'!$H$1:$T$397,4,FALSE)=0,"0",VLOOKUP($A46,'[1]repo625_i_INNE'!$H$1:$T$397,4,FALSE)))</f>
        <v>0</v>
      </c>
      <c r="I46" s="23">
        <f>SUM(IF(VLOOKUP($A46,'[1]repo525'!$H$1:$T$401,5,FALSE)=0,"0",VLOOKUP($A46,'[1]repo525'!$H$1:$T$401,5,FALSE))+IF(VLOOKUP($A46,'[1]repo529'!$H$1:$T$410,5,FALSE)=0,"0",VLOOKUP($A46,'[1]repo529'!$H$1:$T$410,5,FALSE))+IF(VLOOKUP($A46,'[1]repo629'!$H$1:$T$406,5,FALSE)=0,"0",VLOOKUP($A46,'[1]repo629'!$H$1:$T$406,5,FALSE))+IF(VLOOKUP($A46,'[1]repo625_i_INNE'!$H$1:$T$397,5,FALSE)=0,"0",VLOOKUP($A46,'[1]repo625_i_INNE'!$H$1:$T$397,5,FALSE)))</f>
        <v>0</v>
      </c>
      <c r="J46" s="24">
        <f>SUM(IF(VLOOKUP($A46,'[1]repo525'!$H$1:$T$401,3,FALSE)=0,"0",VLOOKUP($A46,'[1]repo525'!$H$1:$T$401,3,FALSE))+IF(VLOOKUP($A46,'[1]repo529'!$H$1:$T$410,3,FALSE)=0,"0",VLOOKUP($A46,'[1]repo529'!$H$1:$T$410,3,FALSE))+IF(VLOOKUP($A46,'[1]repo629'!$H$1:$T$406,3,FALSE)=0,"0",VLOOKUP($A46,'[1]repo629'!$H$1:$T$406,3,FALSE))+IF(VLOOKUP($A46,'[1]repo625_i_INNE'!$H$1:$T$397,3,FALSE)=0,"0",VLOOKUP($A46,'[1]repo625_i_INNE'!$H$1:$T$397,3,FALSE)))</f>
        <v>0</v>
      </c>
      <c r="K46" s="22">
        <f t="shared" si="2"/>
        <v>0</v>
      </c>
      <c r="L46" s="23">
        <f t="shared" si="2"/>
        <v>0</v>
      </c>
      <c r="M46" s="24">
        <f t="shared" si="2"/>
        <v>0</v>
      </c>
      <c r="N46" s="25"/>
      <c r="O46" s="25"/>
      <c r="P46" s="25"/>
      <c r="Q46" s="17"/>
      <c r="R46" s="17"/>
      <c r="S46" s="17"/>
      <c r="T46" s="17"/>
    </row>
    <row r="47" spans="1:20" ht="16.5" hidden="1" thickBot="1">
      <c r="A47" s="32" t="s">
        <v>50</v>
      </c>
      <c r="B47" s="22">
        <f>SUM(IF(VLOOKUP($A47,'[1]cash117'!$H$1:$T$404,4,FALSE)=0,0,VLOOKUP($A47,'[1]cash117'!$H$1:$T$404,4,FALSE))+IF(VLOOKUP($A47,'[1]cash119'!$H$1:$T$403,4,FALSE)=0,0,VLOOKUP($A47,'[1]cash119'!$H$1:$T$403,4,FALSE))+IF(VLOOKUP($A47,'[1]cash120'!$H$1:$T$418,4,FALSE)=0,0,VLOOKUP($A47,'[1]cash120'!$H$1:$T$418,4,FALSE)))</f>
        <v>0</v>
      </c>
      <c r="C47" s="23">
        <f>SUM(IF(VLOOKUP($A47,'[1]cash117'!$H$1:$T$404,5,FALSE)=0,"0",VLOOKUP($A47,'[1]cash117'!$H$1:$T$404,5,FALSE))+IF(VLOOKUP($A47,'[1]cash119'!$H$1:$T$403,5,FALSE)=0,"0",VLOOKUP($A47,'[1]cash119'!$H$1:$T$403,5,FALSE))+IF(VLOOKUP($A47,'[1]cash120'!$H$1:$T$418,5,FALSE)=0,"0",VLOOKUP($A47,'[1]cash120'!$H$1:$T$418,5,FALSE)))</f>
        <v>0</v>
      </c>
      <c r="D47" s="24">
        <f>SUM(IF(VLOOKUP($A47,'[1]cash117'!$H$1:$T$404,3,FALSE)=0,"0",VLOOKUP($A47,'[1]cash117'!$H$1:$T$404,3,FALSE))+IF(VLOOKUP($A47,'[1]cash119'!$H$1:$T$403,3,FALSE)=0,"0",VLOOKUP($A47,'[1]cash119'!$H$1:$T$403,3,FALSE))+IF(VLOOKUP($A47,'[1]cash120'!$H$1:$T$418,3,FALSE)=0,"0",VLOOKUP($A47,'[1]cash120'!$H$1:$T$418,3,FALSE)))</f>
        <v>0</v>
      </c>
      <c r="E47" s="22">
        <f>SUM(IF(VLOOKUP($A47,'[1]rfq417'!$H$1:$T$406,4,FALSE)=0,0,VLOOKUP($A47,'[1]rfq417'!$H$1:$T$406,4,FALSE))+IF(VLOOKUP($A47,'[1]rfq419'!$H$1:$T$406,4,FALSE)=0,0,VLOOKUP($A47,'[1]rfq419'!$H$1:$T$406,4,FALSE))+IF(VLOOKUP($A47,'[1]rfq420'!$H$1:$T$406,4,FALSE)=0,0,VLOOKUP($A47,'[1]rfq420'!$H$1:$T$406,4,FALSE)))</f>
        <v>0</v>
      </c>
      <c r="F47" s="23">
        <f>SUM(IF(VLOOKUP($A47,'[1]rfq417'!$H$1:$T$406,5,FALSE)=0,"0",VLOOKUP($A47,'[1]rfq417'!$H$1:$T$406,5,FALSE))+IF(VLOOKUP($A47,'[1]rfq419'!$H$1:$T$406,5,FALSE)=0,"0",VLOOKUP($A47,'[1]rfq419'!$H$1:$T$406,5,FALSE))+IF(VLOOKUP($A47,'[1]rfq420'!$H$1:$T$406,5,FALSE)=0,"0",VLOOKUP($A47,'[1]rfq420'!$H$1:$T$406,5,FALSE)))</f>
        <v>0</v>
      </c>
      <c r="G47" s="24">
        <f>SUM(IF(VLOOKUP($A47,'[1]rfq417'!$H$1:$T$406,3,FALSE)=0,"0",VLOOKUP($A47,'[1]rfq417'!$H$1:$T$406,3,FALSE))+IF(VLOOKUP($A47,'[1]rfq419'!$H$1:$T$406,3,FALSE)=0,"0",VLOOKUP($A47,'[1]rfq419'!$H$1:$T$406,3,FALSE))+IF(VLOOKUP($A47,'[1]rfq420'!$H$1:$T$406,3,FALSE)=0,"0",VLOOKUP($A47,'[1]rfq420'!$H$1:$T$406,3,FALSE)))</f>
        <v>0</v>
      </c>
      <c r="H47" s="22">
        <f>SUM(IF(VLOOKUP($A47,'[1]repo525'!$H$1:$T$401,4,FALSE)=0,"0",VLOOKUP($A47,'[1]repo525'!$H$1:$T$401,4,FALSE))+IF(VLOOKUP($A47,'[1]repo529'!$H$1:$T$410,4,FALSE)=0,"0",VLOOKUP($A47,'[1]repo529'!$H$1:$T$410,4,FALSE))+IF(VLOOKUP($A47,'[1]repo629'!$H$1:$T$406,4,FALSE)=0,"0",VLOOKUP($A47,'[1]repo629'!$H$1:$T$406,4,FALSE))+IF(VLOOKUP($A47,'[1]repo625_i_INNE'!$H$1:$T$397,4,FALSE)=0,"0",VLOOKUP($A47,'[1]repo625_i_INNE'!$H$1:$T$397,4,FALSE)))</f>
        <v>0</v>
      </c>
      <c r="I47" s="23">
        <f>SUM(IF(VLOOKUP($A47,'[1]repo525'!$H$1:$T$401,5,FALSE)=0,"0",VLOOKUP($A47,'[1]repo525'!$H$1:$T$401,5,FALSE))+IF(VLOOKUP($A47,'[1]repo529'!$H$1:$T$410,5,FALSE)=0,"0",VLOOKUP($A47,'[1]repo529'!$H$1:$T$410,5,FALSE))+IF(VLOOKUP($A47,'[1]repo629'!$H$1:$T$406,5,FALSE)=0,"0",VLOOKUP($A47,'[1]repo629'!$H$1:$T$406,5,FALSE))+IF(VLOOKUP($A47,'[1]repo625_i_INNE'!$H$1:$T$397,5,FALSE)=0,"0",VLOOKUP($A47,'[1]repo625_i_INNE'!$H$1:$T$397,5,FALSE)))</f>
        <v>0</v>
      </c>
      <c r="J47" s="24">
        <f>SUM(IF(VLOOKUP($A47,'[1]repo525'!$H$1:$T$401,3,FALSE)=0,"0",VLOOKUP($A47,'[1]repo525'!$H$1:$T$401,3,FALSE))+IF(VLOOKUP($A47,'[1]repo529'!$H$1:$T$410,3,FALSE)=0,"0",VLOOKUP($A47,'[1]repo529'!$H$1:$T$410,3,FALSE))+IF(VLOOKUP($A47,'[1]repo629'!$H$1:$T$406,3,FALSE)=0,"0",VLOOKUP($A47,'[1]repo629'!$H$1:$T$406,3,FALSE))+IF(VLOOKUP($A47,'[1]repo625_i_INNE'!$H$1:$T$397,3,FALSE)=0,"0",VLOOKUP($A47,'[1]repo625_i_INNE'!$H$1:$T$397,3,FALSE)))</f>
        <v>0</v>
      </c>
      <c r="K47" s="22">
        <f t="shared" si="2"/>
        <v>0</v>
      </c>
      <c r="L47" s="23">
        <f t="shared" si="2"/>
        <v>0</v>
      </c>
      <c r="M47" s="24">
        <f t="shared" si="2"/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51</v>
      </c>
      <c r="B48" s="22">
        <f>SUM(IF(VLOOKUP($A48,'[1]cash117'!$H$1:$T$404,4,FALSE)=0,0,VLOOKUP($A48,'[1]cash117'!$H$1:$T$404,4,FALSE))+IF(VLOOKUP($A48,'[1]cash119'!$H$1:$T$403,4,FALSE)=0,0,VLOOKUP($A48,'[1]cash119'!$H$1:$T$403,4,FALSE))+IF(VLOOKUP($A48,'[1]cash120'!$H$1:$T$418,4,FALSE)=0,0,VLOOKUP($A48,'[1]cash120'!$H$1:$T$418,4,FALSE)))</f>
        <v>0</v>
      </c>
      <c r="C48" s="23">
        <f>SUM(IF(VLOOKUP($A48,'[1]cash117'!$H$1:$T$404,5,FALSE)=0,"0",VLOOKUP($A48,'[1]cash117'!$H$1:$T$404,5,FALSE))+IF(VLOOKUP($A48,'[1]cash119'!$H$1:$T$403,5,FALSE)=0,"0",VLOOKUP($A48,'[1]cash119'!$H$1:$T$403,5,FALSE))+IF(VLOOKUP($A48,'[1]cash120'!$H$1:$T$418,5,FALSE)=0,"0",VLOOKUP($A48,'[1]cash120'!$H$1:$T$418,5,FALSE)))</f>
        <v>0</v>
      </c>
      <c r="D48" s="24">
        <f>SUM(IF(VLOOKUP($A48,'[1]cash117'!$H$1:$T$404,3,FALSE)=0,"0",VLOOKUP($A48,'[1]cash117'!$H$1:$T$404,3,FALSE))+IF(VLOOKUP($A48,'[1]cash119'!$H$1:$T$403,3,FALSE)=0,"0",VLOOKUP($A48,'[1]cash119'!$H$1:$T$403,3,FALSE))+IF(VLOOKUP($A48,'[1]cash120'!$H$1:$T$418,3,FALSE)=0,"0",VLOOKUP($A48,'[1]cash120'!$H$1:$T$418,3,FALSE)))</f>
        <v>0</v>
      </c>
      <c r="E48" s="22">
        <f>SUM(IF(VLOOKUP($A48,'[1]rfq417'!$H$1:$T$406,4,FALSE)=0,0,VLOOKUP($A48,'[1]rfq417'!$H$1:$T$406,4,FALSE))+IF(VLOOKUP($A48,'[1]rfq419'!$H$1:$T$406,4,FALSE)=0,0,VLOOKUP($A48,'[1]rfq419'!$H$1:$T$406,4,FALSE))+IF(VLOOKUP($A48,'[1]rfq420'!$H$1:$T$406,4,FALSE)=0,0,VLOOKUP($A48,'[1]rfq420'!$H$1:$T$406,4,FALSE)))</f>
        <v>0</v>
      </c>
      <c r="F48" s="23">
        <f>SUM(IF(VLOOKUP($A48,'[1]rfq417'!$H$1:$T$406,5,FALSE)=0,"0",VLOOKUP($A48,'[1]rfq417'!$H$1:$T$406,5,FALSE))+IF(VLOOKUP($A48,'[1]rfq419'!$H$1:$T$406,5,FALSE)=0,"0",VLOOKUP($A48,'[1]rfq419'!$H$1:$T$406,5,FALSE))+IF(VLOOKUP($A48,'[1]rfq420'!$H$1:$T$406,5,FALSE)=0,"0",VLOOKUP($A48,'[1]rfq420'!$H$1:$T$406,5,FALSE)))</f>
        <v>0</v>
      </c>
      <c r="G48" s="24">
        <f>SUM(IF(VLOOKUP($A48,'[1]rfq417'!$H$1:$T$406,3,FALSE)=0,"0",VLOOKUP($A48,'[1]rfq417'!$H$1:$T$406,3,FALSE))+IF(VLOOKUP($A48,'[1]rfq419'!$H$1:$T$406,3,FALSE)=0,"0",VLOOKUP($A48,'[1]rfq419'!$H$1:$T$406,3,FALSE))+IF(VLOOKUP($A48,'[1]rfq420'!$H$1:$T$406,3,FALSE)=0,"0",VLOOKUP($A48,'[1]rfq420'!$H$1:$T$406,3,FALSE)))</f>
        <v>0</v>
      </c>
      <c r="H48" s="22">
        <f>SUM(IF(VLOOKUP($A48,'[1]repo525'!$H$1:$T$401,4,FALSE)=0,"0",VLOOKUP($A48,'[1]repo525'!$H$1:$T$401,4,FALSE))+IF(VLOOKUP($A48,'[1]repo529'!$H$1:$T$410,4,FALSE)=0,"0",VLOOKUP($A48,'[1]repo529'!$H$1:$T$410,4,FALSE))+IF(VLOOKUP($A48,'[1]repo629'!$H$1:$T$406,4,FALSE)=0,"0",VLOOKUP($A48,'[1]repo629'!$H$1:$T$406,4,FALSE))+IF(VLOOKUP($A48,'[1]repo625_i_INNE'!$H$1:$T$397,4,FALSE)=0,"0",VLOOKUP($A48,'[1]repo625_i_INNE'!$H$1:$T$397,4,FALSE)))</f>
        <v>0</v>
      </c>
      <c r="I48" s="23">
        <f>SUM(IF(VLOOKUP($A48,'[1]repo525'!$H$1:$T$401,5,FALSE)=0,"0",VLOOKUP($A48,'[1]repo525'!$H$1:$T$401,5,FALSE))+IF(VLOOKUP($A48,'[1]repo529'!$H$1:$T$410,5,FALSE)=0,"0",VLOOKUP($A48,'[1]repo529'!$H$1:$T$410,5,FALSE))+IF(VLOOKUP($A48,'[1]repo629'!$H$1:$T$406,5,FALSE)=0,"0",VLOOKUP($A48,'[1]repo629'!$H$1:$T$406,5,FALSE))+IF(VLOOKUP($A48,'[1]repo625_i_INNE'!$H$1:$T$397,5,FALSE)=0,"0",VLOOKUP($A48,'[1]repo625_i_INNE'!$H$1:$T$397,5,FALSE)))</f>
        <v>0</v>
      </c>
      <c r="J48" s="24">
        <f>SUM(IF(VLOOKUP($A48,'[1]repo525'!$H$1:$T$401,3,FALSE)=0,"0",VLOOKUP($A48,'[1]repo525'!$H$1:$T$401,3,FALSE))+IF(VLOOKUP($A48,'[1]repo529'!$H$1:$T$410,3,FALSE)=0,"0",VLOOKUP($A48,'[1]repo529'!$H$1:$T$410,3,FALSE))+IF(VLOOKUP($A48,'[1]repo629'!$H$1:$T$406,3,FALSE)=0,"0",VLOOKUP($A48,'[1]repo629'!$H$1:$T$406,3,FALSE))+IF(VLOOKUP($A48,'[1]repo625_i_INNE'!$H$1:$T$397,3,FALSE)=0,"0",VLOOKUP($A48,'[1]repo625_i_INNE'!$H$1:$T$397,3,FALSE)))</f>
        <v>0</v>
      </c>
      <c r="K48" s="22">
        <f t="shared" si="2"/>
        <v>0</v>
      </c>
      <c r="L48" s="23">
        <f t="shared" si="2"/>
        <v>0</v>
      </c>
      <c r="M48" s="24">
        <f t="shared" si="2"/>
        <v>0</v>
      </c>
      <c r="N48" s="25"/>
      <c r="O48" s="25"/>
      <c r="P48" s="25"/>
      <c r="Q48" s="17"/>
      <c r="R48" s="17"/>
      <c r="S48" s="17"/>
      <c r="T48" s="17"/>
    </row>
    <row r="49" spans="1:20" ht="16.5" hidden="1" thickBot="1">
      <c r="A49" s="32" t="s">
        <v>52</v>
      </c>
      <c r="B49" s="22">
        <f>SUM(IF(VLOOKUP($A49,'[1]cash117'!$H$1:$T$404,4,FALSE)=0,0,VLOOKUP($A49,'[1]cash117'!$H$1:$T$404,4,FALSE))+IF(VLOOKUP($A49,'[1]cash119'!$H$1:$T$403,4,FALSE)=0,0,VLOOKUP($A49,'[1]cash119'!$H$1:$T$403,4,FALSE))+IF(VLOOKUP($A49,'[1]cash120'!$H$1:$T$418,4,FALSE)=0,0,VLOOKUP($A49,'[1]cash120'!$H$1:$T$418,4,FALSE)))</f>
        <v>0</v>
      </c>
      <c r="C49" s="23">
        <f>SUM(IF(VLOOKUP($A49,'[1]cash117'!$H$1:$T$404,5,FALSE)=0,"0",VLOOKUP($A49,'[1]cash117'!$H$1:$T$404,5,FALSE))+IF(VLOOKUP($A49,'[1]cash119'!$H$1:$T$403,5,FALSE)=0,"0",VLOOKUP($A49,'[1]cash119'!$H$1:$T$403,5,FALSE))+IF(VLOOKUP($A49,'[1]cash120'!$H$1:$T$418,5,FALSE)=0,"0",VLOOKUP($A49,'[1]cash120'!$H$1:$T$418,5,FALSE)))</f>
        <v>0</v>
      </c>
      <c r="D49" s="24">
        <f>SUM(IF(VLOOKUP($A49,'[1]cash117'!$H$1:$T$404,3,FALSE)=0,"0",VLOOKUP($A49,'[1]cash117'!$H$1:$T$404,3,FALSE))+IF(VLOOKUP($A49,'[1]cash119'!$H$1:$T$403,3,FALSE)=0,"0",VLOOKUP($A49,'[1]cash119'!$H$1:$T$403,3,FALSE))+IF(VLOOKUP($A49,'[1]cash120'!$H$1:$T$418,3,FALSE)=0,"0",VLOOKUP($A49,'[1]cash120'!$H$1:$T$418,3,FALSE)))</f>
        <v>0</v>
      </c>
      <c r="E49" s="22">
        <f>SUM(IF(VLOOKUP($A49,'[1]rfq417'!$H$1:$T$406,4,FALSE)=0,0,VLOOKUP($A49,'[1]rfq417'!$H$1:$T$406,4,FALSE))+IF(VLOOKUP($A49,'[1]rfq419'!$H$1:$T$406,4,FALSE)=0,0,VLOOKUP($A49,'[1]rfq419'!$H$1:$T$406,4,FALSE))+IF(VLOOKUP($A49,'[1]rfq420'!$H$1:$T$406,4,FALSE)=0,0,VLOOKUP($A49,'[1]rfq420'!$H$1:$T$406,4,FALSE)))</f>
        <v>0</v>
      </c>
      <c r="F49" s="23">
        <f>SUM(IF(VLOOKUP($A49,'[1]rfq417'!$H$1:$T$406,5,FALSE)=0,"0",VLOOKUP($A49,'[1]rfq417'!$H$1:$T$406,5,FALSE))+IF(VLOOKUP($A49,'[1]rfq419'!$H$1:$T$406,5,FALSE)=0,"0",VLOOKUP($A49,'[1]rfq419'!$H$1:$T$406,5,FALSE))+IF(VLOOKUP($A49,'[1]rfq420'!$H$1:$T$406,5,FALSE)=0,"0",VLOOKUP($A49,'[1]rfq420'!$H$1:$T$406,5,FALSE)))</f>
        <v>0</v>
      </c>
      <c r="G49" s="24">
        <f>SUM(IF(VLOOKUP($A49,'[1]rfq417'!$H$1:$T$406,3,FALSE)=0,"0",VLOOKUP($A49,'[1]rfq417'!$H$1:$T$406,3,FALSE))+IF(VLOOKUP($A49,'[1]rfq419'!$H$1:$T$406,3,FALSE)=0,"0",VLOOKUP($A49,'[1]rfq419'!$H$1:$T$406,3,FALSE))+IF(VLOOKUP($A49,'[1]rfq420'!$H$1:$T$406,3,FALSE)=0,"0",VLOOKUP($A49,'[1]rfq420'!$H$1:$T$406,3,FALSE)))</f>
        <v>0</v>
      </c>
      <c r="H49" s="22">
        <f>SUM(IF(VLOOKUP($A49,'[1]repo525'!$H$1:$T$401,4,FALSE)=0,"0",VLOOKUP($A49,'[1]repo525'!$H$1:$T$401,4,FALSE))+IF(VLOOKUP($A49,'[1]repo529'!$H$1:$T$410,4,FALSE)=0,"0",VLOOKUP($A49,'[1]repo529'!$H$1:$T$410,4,FALSE))+IF(VLOOKUP($A49,'[1]repo629'!$H$1:$T$406,4,FALSE)=0,"0",VLOOKUP($A49,'[1]repo629'!$H$1:$T$406,4,FALSE))+IF(VLOOKUP($A49,'[1]repo625_i_INNE'!$H$1:$T$397,4,FALSE)=0,"0",VLOOKUP($A49,'[1]repo625_i_INNE'!$H$1:$T$397,4,FALSE)))</f>
        <v>0</v>
      </c>
      <c r="I49" s="23">
        <f>SUM(IF(VLOOKUP($A49,'[1]repo525'!$H$1:$T$401,5,FALSE)=0,"0",VLOOKUP($A49,'[1]repo525'!$H$1:$T$401,5,FALSE))+IF(VLOOKUP($A49,'[1]repo529'!$H$1:$T$410,5,FALSE)=0,"0",VLOOKUP($A49,'[1]repo529'!$H$1:$T$410,5,FALSE))+IF(VLOOKUP($A49,'[1]repo629'!$H$1:$T$406,5,FALSE)=0,"0",VLOOKUP($A49,'[1]repo629'!$H$1:$T$406,5,FALSE))+IF(VLOOKUP($A49,'[1]repo625_i_INNE'!$H$1:$T$397,5,FALSE)=0,"0",VLOOKUP($A49,'[1]repo625_i_INNE'!$H$1:$T$397,5,FALSE)))</f>
        <v>0</v>
      </c>
      <c r="J49" s="24">
        <f>SUM(IF(VLOOKUP($A49,'[1]repo525'!$H$1:$T$401,3,FALSE)=0,"0",VLOOKUP($A49,'[1]repo525'!$H$1:$T$401,3,FALSE))+IF(VLOOKUP($A49,'[1]repo529'!$H$1:$T$410,3,FALSE)=0,"0",VLOOKUP($A49,'[1]repo529'!$H$1:$T$410,3,FALSE))+IF(VLOOKUP($A49,'[1]repo629'!$H$1:$T$406,3,FALSE)=0,"0",VLOOKUP($A49,'[1]repo629'!$H$1:$T$406,3,FALSE))+IF(VLOOKUP($A49,'[1]repo625_i_INNE'!$H$1:$T$397,3,FALSE)=0,"0",VLOOKUP($A49,'[1]repo625_i_INNE'!$H$1:$T$397,3,FALSE)))</f>
        <v>0</v>
      </c>
      <c r="K49" s="22">
        <f t="shared" si="2"/>
        <v>0</v>
      </c>
      <c r="L49" s="23">
        <f t="shared" si="2"/>
        <v>0</v>
      </c>
      <c r="M49" s="24">
        <f t="shared" si="2"/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53</v>
      </c>
      <c r="B50" s="22">
        <f>SUM(IF(VLOOKUP($A50,'[1]cash117'!$H$1:$T$404,4,FALSE)=0,0,VLOOKUP($A50,'[1]cash117'!$H$1:$T$404,4,FALSE))+IF(VLOOKUP($A50,'[1]cash119'!$H$1:$T$403,4,FALSE)=0,0,VLOOKUP($A50,'[1]cash119'!$H$1:$T$403,4,FALSE))+IF(VLOOKUP($A50,'[1]cash120'!$H$1:$T$418,4,FALSE)=0,0,VLOOKUP($A50,'[1]cash120'!$H$1:$T$418,4,FALSE)))</f>
        <v>0</v>
      </c>
      <c r="C50" s="23">
        <f>SUM(IF(VLOOKUP($A50,'[1]cash117'!$H$1:$T$404,5,FALSE)=0,"0",VLOOKUP($A50,'[1]cash117'!$H$1:$T$404,5,FALSE))+IF(VLOOKUP($A50,'[1]cash119'!$H$1:$T$403,5,FALSE)=0,"0",VLOOKUP($A50,'[1]cash119'!$H$1:$T$403,5,FALSE))+IF(VLOOKUP($A50,'[1]cash120'!$H$1:$T$418,5,FALSE)=0,"0",VLOOKUP($A50,'[1]cash120'!$H$1:$T$418,5,FALSE)))</f>
        <v>0</v>
      </c>
      <c r="D50" s="24">
        <f>SUM(IF(VLOOKUP($A50,'[1]cash117'!$H$1:$T$404,3,FALSE)=0,"0",VLOOKUP($A50,'[1]cash117'!$H$1:$T$404,3,FALSE))+IF(VLOOKUP($A50,'[1]cash119'!$H$1:$T$403,3,FALSE)=0,"0",VLOOKUP($A50,'[1]cash119'!$H$1:$T$403,3,FALSE))+IF(VLOOKUP($A50,'[1]cash120'!$H$1:$T$418,3,FALSE)=0,"0",VLOOKUP($A50,'[1]cash120'!$H$1:$T$418,3,FALSE)))</f>
        <v>0</v>
      </c>
      <c r="E50" s="22">
        <f>SUM(IF(VLOOKUP($A50,'[1]rfq417'!$H$1:$T$406,4,FALSE)=0,0,VLOOKUP($A50,'[1]rfq417'!$H$1:$T$406,4,FALSE))+IF(VLOOKUP($A50,'[1]rfq419'!$H$1:$T$406,4,FALSE)=0,0,VLOOKUP($A50,'[1]rfq419'!$H$1:$T$406,4,FALSE))+IF(VLOOKUP($A50,'[1]rfq420'!$H$1:$T$406,4,FALSE)=0,0,VLOOKUP($A50,'[1]rfq420'!$H$1:$T$406,4,FALSE)))</f>
        <v>0</v>
      </c>
      <c r="F50" s="23">
        <f>SUM(IF(VLOOKUP($A50,'[1]rfq417'!$H$1:$T$406,5,FALSE)=0,"0",VLOOKUP($A50,'[1]rfq417'!$H$1:$T$406,5,FALSE))+IF(VLOOKUP($A50,'[1]rfq419'!$H$1:$T$406,5,FALSE)=0,"0",VLOOKUP($A50,'[1]rfq419'!$H$1:$T$406,5,FALSE))+IF(VLOOKUP($A50,'[1]rfq420'!$H$1:$T$406,5,FALSE)=0,"0",VLOOKUP($A50,'[1]rfq420'!$H$1:$T$406,5,FALSE)))</f>
        <v>0</v>
      </c>
      <c r="G50" s="24">
        <f>SUM(IF(VLOOKUP($A50,'[1]rfq417'!$H$1:$T$406,3,FALSE)=0,"0",VLOOKUP($A50,'[1]rfq417'!$H$1:$T$406,3,FALSE))+IF(VLOOKUP($A50,'[1]rfq419'!$H$1:$T$406,3,FALSE)=0,"0",VLOOKUP($A50,'[1]rfq419'!$H$1:$T$406,3,FALSE))+IF(VLOOKUP($A50,'[1]rfq420'!$H$1:$T$406,3,FALSE)=0,"0",VLOOKUP($A50,'[1]rfq420'!$H$1:$T$406,3,FALSE)))</f>
        <v>0</v>
      </c>
      <c r="H50" s="22">
        <f>SUM(IF(VLOOKUP($A50,'[1]repo525'!$H$1:$T$401,4,FALSE)=0,"0",VLOOKUP($A50,'[1]repo525'!$H$1:$T$401,4,FALSE))+IF(VLOOKUP($A50,'[1]repo529'!$H$1:$T$410,4,FALSE)=0,"0",VLOOKUP($A50,'[1]repo529'!$H$1:$T$410,4,FALSE))+IF(VLOOKUP($A50,'[1]repo629'!$H$1:$T$406,4,FALSE)=0,"0",VLOOKUP($A50,'[1]repo629'!$H$1:$T$406,4,FALSE))+IF(VLOOKUP($A50,'[1]repo625_i_INNE'!$H$1:$T$397,4,FALSE)=0,"0",VLOOKUP($A50,'[1]repo625_i_INNE'!$H$1:$T$397,4,FALSE)))</f>
        <v>0</v>
      </c>
      <c r="I50" s="23">
        <f>SUM(IF(VLOOKUP($A50,'[1]repo525'!$H$1:$T$401,5,FALSE)=0,"0",VLOOKUP($A50,'[1]repo525'!$H$1:$T$401,5,FALSE))+IF(VLOOKUP($A50,'[1]repo529'!$H$1:$T$410,5,FALSE)=0,"0",VLOOKUP($A50,'[1]repo529'!$H$1:$T$410,5,FALSE))+IF(VLOOKUP($A50,'[1]repo629'!$H$1:$T$406,5,FALSE)=0,"0",VLOOKUP($A50,'[1]repo629'!$H$1:$T$406,5,FALSE))+IF(VLOOKUP($A50,'[1]repo625_i_INNE'!$H$1:$T$397,5,FALSE)=0,"0",VLOOKUP($A50,'[1]repo625_i_INNE'!$H$1:$T$397,5,FALSE)))</f>
        <v>0</v>
      </c>
      <c r="J50" s="24">
        <f>SUM(IF(VLOOKUP($A50,'[1]repo525'!$H$1:$T$401,3,FALSE)=0,"0",VLOOKUP($A50,'[1]repo525'!$H$1:$T$401,3,FALSE))+IF(VLOOKUP($A50,'[1]repo529'!$H$1:$T$410,3,FALSE)=0,"0",VLOOKUP($A50,'[1]repo529'!$H$1:$T$410,3,FALSE))+IF(VLOOKUP($A50,'[1]repo629'!$H$1:$T$406,3,FALSE)=0,"0",VLOOKUP($A50,'[1]repo629'!$H$1:$T$406,3,FALSE))+IF(VLOOKUP($A50,'[1]repo625_i_INNE'!$H$1:$T$397,3,FALSE)=0,"0",VLOOKUP($A50,'[1]repo625_i_INNE'!$H$1:$T$397,3,FALSE)))</f>
        <v>0</v>
      </c>
      <c r="K50" s="22">
        <f t="shared" si="2"/>
        <v>0</v>
      </c>
      <c r="L50" s="23">
        <f t="shared" si="2"/>
        <v>0</v>
      </c>
      <c r="M50" s="24">
        <f t="shared" si="2"/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54</v>
      </c>
      <c r="B51" s="22">
        <f>SUM(IF(VLOOKUP($A51,'[1]cash117'!$H$1:$T$404,4,FALSE)=0,0,VLOOKUP($A51,'[1]cash117'!$H$1:$T$404,4,FALSE))+IF(VLOOKUP($A51,'[1]cash119'!$H$1:$T$403,4,FALSE)=0,0,VLOOKUP($A51,'[1]cash119'!$H$1:$T$403,4,FALSE))+IF(VLOOKUP($A51,'[1]cash120'!$H$1:$T$418,4,FALSE)=0,0,VLOOKUP($A51,'[1]cash120'!$H$1:$T$418,4,FALSE)))</f>
        <v>0</v>
      </c>
      <c r="C51" s="23">
        <f>SUM(IF(VLOOKUP($A51,'[1]cash117'!$H$1:$T$404,5,FALSE)=0,"0",VLOOKUP($A51,'[1]cash117'!$H$1:$T$404,5,FALSE))+IF(VLOOKUP($A51,'[1]cash119'!$H$1:$T$403,5,FALSE)=0,"0",VLOOKUP($A51,'[1]cash119'!$H$1:$T$403,5,FALSE))+IF(VLOOKUP($A51,'[1]cash120'!$H$1:$T$418,5,FALSE)=0,"0",VLOOKUP($A51,'[1]cash120'!$H$1:$T$418,5,FALSE)))</f>
        <v>0</v>
      </c>
      <c r="D51" s="24">
        <f>SUM(IF(VLOOKUP($A51,'[1]cash117'!$H$1:$T$404,3,FALSE)=0,"0",VLOOKUP($A51,'[1]cash117'!$H$1:$T$404,3,FALSE))+IF(VLOOKUP($A51,'[1]cash119'!$H$1:$T$403,3,FALSE)=0,"0",VLOOKUP($A51,'[1]cash119'!$H$1:$T$403,3,FALSE))+IF(VLOOKUP($A51,'[1]cash120'!$H$1:$T$418,3,FALSE)=0,"0",VLOOKUP($A51,'[1]cash120'!$H$1:$T$418,3,FALSE)))</f>
        <v>0</v>
      </c>
      <c r="E51" s="22">
        <f>SUM(IF(VLOOKUP($A51,'[1]rfq417'!$H$1:$T$406,4,FALSE)=0,0,VLOOKUP($A51,'[1]rfq417'!$H$1:$T$406,4,FALSE))+IF(VLOOKUP($A51,'[1]rfq419'!$H$1:$T$406,4,FALSE)=0,0,VLOOKUP($A51,'[1]rfq419'!$H$1:$T$406,4,FALSE))+IF(VLOOKUP($A51,'[1]rfq420'!$H$1:$T$406,4,FALSE)=0,0,VLOOKUP($A51,'[1]rfq420'!$H$1:$T$406,4,FALSE)))</f>
        <v>0</v>
      </c>
      <c r="F51" s="23">
        <f>SUM(IF(VLOOKUP($A51,'[1]rfq417'!$H$1:$T$406,5,FALSE)=0,"0",VLOOKUP($A51,'[1]rfq417'!$H$1:$T$406,5,FALSE))+IF(VLOOKUP($A51,'[1]rfq419'!$H$1:$T$406,5,FALSE)=0,"0",VLOOKUP($A51,'[1]rfq419'!$H$1:$T$406,5,FALSE))+IF(VLOOKUP($A51,'[1]rfq420'!$H$1:$T$406,5,FALSE)=0,"0",VLOOKUP($A51,'[1]rfq420'!$H$1:$T$406,5,FALSE)))</f>
        <v>0</v>
      </c>
      <c r="G51" s="24">
        <f>SUM(IF(VLOOKUP($A51,'[1]rfq417'!$H$1:$T$406,3,FALSE)=0,"0",VLOOKUP($A51,'[1]rfq417'!$H$1:$T$406,3,FALSE))+IF(VLOOKUP($A51,'[1]rfq419'!$H$1:$T$406,3,FALSE)=0,"0",VLOOKUP($A51,'[1]rfq419'!$H$1:$T$406,3,FALSE))+IF(VLOOKUP($A51,'[1]rfq420'!$H$1:$T$406,3,FALSE)=0,"0",VLOOKUP($A51,'[1]rfq420'!$H$1:$T$406,3,FALSE)))</f>
        <v>0</v>
      </c>
      <c r="H51" s="22">
        <f>SUM(IF(VLOOKUP($A51,'[1]repo525'!$H$1:$T$401,4,FALSE)=0,"0",VLOOKUP($A51,'[1]repo525'!$H$1:$T$401,4,FALSE))+IF(VLOOKUP($A51,'[1]repo529'!$H$1:$T$410,4,FALSE)=0,"0",VLOOKUP($A51,'[1]repo529'!$H$1:$T$410,4,FALSE))+IF(VLOOKUP($A51,'[1]repo629'!$H$1:$T$406,4,FALSE)=0,"0",VLOOKUP($A51,'[1]repo629'!$H$1:$T$406,4,FALSE))+IF(VLOOKUP($A51,'[1]repo625_i_INNE'!$H$1:$T$397,4,FALSE)=0,"0",VLOOKUP($A51,'[1]repo625_i_INNE'!$H$1:$T$397,4,FALSE)))</f>
        <v>0</v>
      </c>
      <c r="I51" s="23">
        <f>SUM(IF(VLOOKUP($A51,'[1]repo525'!$H$1:$T$401,5,FALSE)=0,"0",VLOOKUP($A51,'[1]repo525'!$H$1:$T$401,5,FALSE))+IF(VLOOKUP($A51,'[1]repo529'!$H$1:$T$410,5,FALSE)=0,"0",VLOOKUP($A51,'[1]repo529'!$H$1:$T$410,5,FALSE))+IF(VLOOKUP($A51,'[1]repo629'!$H$1:$T$406,5,FALSE)=0,"0",VLOOKUP($A51,'[1]repo629'!$H$1:$T$406,5,FALSE))+IF(VLOOKUP($A51,'[1]repo625_i_INNE'!$H$1:$T$397,5,FALSE)=0,"0",VLOOKUP($A51,'[1]repo625_i_INNE'!$H$1:$T$397,5,FALSE)))</f>
        <v>0</v>
      </c>
      <c r="J51" s="24">
        <f>SUM(IF(VLOOKUP($A51,'[1]repo525'!$H$1:$T$401,3,FALSE)=0,"0",VLOOKUP($A51,'[1]repo525'!$H$1:$T$401,3,FALSE))+IF(VLOOKUP($A51,'[1]repo529'!$H$1:$T$410,3,FALSE)=0,"0",VLOOKUP($A51,'[1]repo529'!$H$1:$T$410,3,FALSE))+IF(VLOOKUP($A51,'[1]repo629'!$H$1:$T$406,3,FALSE)=0,"0",VLOOKUP($A51,'[1]repo629'!$H$1:$T$406,3,FALSE))+IF(VLOOKUP($A51,'[1]repo625_i_INNE'!$H$1:$T$397,3,FALSE)=0,"0",VLOOKUP($A51,'[1]repo625_i_INNE'!$H$1:$T$397,3,FALSE)))</f>
        <v>0</v>
      </c>
      <c r="K51" s="22">
        <f t="shared" si="2"/>
        <v>0</v>
      </c>
      <c r="L51" s="23">
        <f t="shared" si="2"/>
        <v>0</v>
      </c>
      <c r="M51" s="24">
        <f t="shared" si="2"/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55</v>
      </c>
      <c r="B52" s="22">
        <f>SUM(IF(VLOOKUP($A52,'[1]cash117'!$H$1:$T$404,4,FALSE)=0,0,VLOOKUP($A52,'[1]cash117'!$H$1:$T$404,4,FALSE))+IF(VLOOKUP($A52,'[1]cash119'!$H$1:$T$403,4,FALSE)=0,0,VLOOKUP($A52,'[1]cash119'!$H$1:$T$403,4,FALSE))+IF(VLOOKUP($A52,'[1]cash120'!$H$1:$T$418,4,FALSE)=0,0,VLOOKUP($A52,'[1]cash120'!$H$1:$T$418,4,FALSE)))</f>
        <v>0</v>
      </c>
      <c r="C52" s="23">
        <f>SUM(IF(VLOOKUP($A52,'[1]cash117'!$H$1:$T$404,5,FALSE)=0,"0",VLOOKUP($A52,'[1]cash117'!$H$1:$T$404,5,FALSE))+IF(VLOOKUP($A52,'[1]cash119'!$H$1:$T$403,5,FALSE)=0,"0",VLOOKUP($A52,'[1]cash119'!$H$1:$T$403,5,FALSE))+IF(VLOOKUP($A52,'[1]cash120'!$H$1:$T$418,5,FALSE)=0,"0",VLOOKUP($A52,'[1]cash120'!$H$1:$T$418,5,FALSE)))</f>
        <v>0</v>
      </c>
      <c r="D52" s="24">
        <f>SUM(IF(VLOOKUP($A52,'[1]cash117'!$H$1:$T$404,3,FALSE)=0,"0",VLOOKUP($A52,'[1]cash117'!$H$1:$T$404,3,FALSE))+IF(VLOOKUP($A52,'[1]cash119'!$H$1:$T$403,3,FALSE)=0,"0",VLOOKUP($A52,'[1]cash119'!$H$1:$T$403,3,FALSE))+IF(VLOOKUP($A52,'[1]cash120'!$H$1:$T$418,3,FALSE)=0,"0",VLOOKUP($A52,'[1]cash120'!$H$1:$T$418,3,FALSE)))</f>
        <v>0</v>
      </c>
      <c r="E52" s="22">
        <f>SUM(IF(VLOOKUP($A52,'[1]rfq417'!$H$1:$T$406,4,FALSE)=0,0,VLOOKUP($A52,'[1]rfq417'!$H$1:$T$406,4,FALSE))+IF(VLOOKUP($A52,'[1]rfq419'!$H$1:$T$406,4,FALSE)=0,0,VLOOKUP($A52,'[1]rfq419'!$H$1:$T$406,4,FALSE))+IF(VLOOKUP($A52,'[1]rfq420'!$H$1:$T$406,4,FALSE)=0,0,VLOOKUP($A52,'[1]rfq420'!$H$1:$T$406,4,FALSE)))</f>
        <v>0</v>
      </c>
      <c r="F52" s="23">
        <f>SUM(IF(VLOOKUP($A52,'[1]rfq417'!$H$1:$T$406,5,FALSE)=0,"0",VLOOKUP($A52,'[1]rfq417'!$H$1:$T$406,5,FALSE))+IF(VLOOKUP($A52,'[1]rfq419'!$H$1:$T$406,5,FALSE)=0,"0",VLOOKUP($A52,'[1]rfq419'!$H$1:$T$406,5,FALSE))+IF(VLOOKUP($A52,'[1]rfq420'!$H$1:$T$406,5,FALSE)=0,"0",VLOOKUP($A52,'[1]rfq420'!$H$1:$T$406,5,FALSE)))</f>
        <v>0</v>
      </c>
      <c r="G52" s="24">
        <f>SUM(IF(VLOOKUP($A52,'[1]rfq417'!$H$1:$T$406,3,FALSE)=0,"0",VLOOKUP($A52,'[1]rfq417'!$H$1:$T$406,3,FALSE))+IF(VLOOKUP($A52,'[1]rfq419'!$H$1:$T$406,3,FALSE)=0,"0",VLOOKUP($A52,'[1]rfq419'!$H$1:$T$406,3,FALSE))+IF(VLOOKUP($A52,'[1]rfq420'!$H$1:$T$406,3,FALSE)=0,"0",VLOOKUP($A52,'[1]rfq420'!$H$1:$T$406,3,FALSE)))</f>
        <v>0</v>
      </c>
      <c r="H52" s="22">
        <f>SUM(IF(VLOOKUP($A52,'[1]repo525'!$H$1:$T$401,4,FALSE)=0,"0",VLOOKUP($A52,'[1]repo525'!$H$1:$T$401,4,FALSE))+IF(VLOOKUP($A52,'[1]repo529'!$H$1:$T$410,4,FALSE)=0,"0",VLOOKUP($A52,'[1]repo529'!$H$1:$T$410,4,FALSE))+IF(VLOOKUP($A52,'[1]repo629'!$H$1:$T$406,4,FALSE)=0,"0",VLOOKUP($A52,'[1]repo629'!$H$1:$T$406,4,FALSE))+IF(VLOOKUP($A52,'[1]repo625_i_INNE'!$H$1:$T$397,4,FALSE)=0,"0",VLOOKUP($A52,'[1]repo625_i_INNE'!$H$1:$T$397,4,FALSE)))</f>
        <v>0</v>
      </c>
      <c r="I52" s="23">
        <f>SUM(IF(VLOOKUP($A52,'[1]repo525'!$H$1:$T$401,5,FALSE)=0,"0",VLOOKUP($A52,'[1]repo525'!$H$1:$T$401,5,FALSE))+IF(VLOOKUP($A52,'[1]repo529'!$H$1:$T$410,5,FALSE)=0,"0",VLOOKUP($A52,'[1]repo529'!$H$1:$T$410,5,FALSE))+IF(VLOOKUP($A52,'[1]repo629'!$H$1:$T$406,5,FALSE)=0,"0",VLOOKUP($A52,'[1]repo629'!$H$1:$T$406,5,FALSE))+IF(VLOOKUP($A52,'[1]repo625_i_INNE'!$H$1:$T$397,5,FALSE)=0,"0",VLOOKUP($A52,'[1]repo625_i_INNE'!$H$1:$T$397,5,FALSE)))</f>
        <v>0</v>
      </c>
      <c r="J52" s="24">
        <f>SUM(IF(VLOOKUP($A52,'[1]repo525'!$H$1:$T$401,3,FALSE)=0,"0",VLOOKUP($A52,'[1]repo525'!$H$1:$T$401,3,FALSE))+IF(VLOOKUP($A52,'[1]repo529'!$H$1:$T$410,3,FALSE)=0,"0",VLOOKUP($A52,'[1]repo529'!$H$1:$T$410,3,FALSE))+IF(VLOOKUP($A52,'[1]repo629'!$H$1:$T$406,3,FALSE)=0,"0",VLOOKUP($A52,'[1]repo629'!$H$1:$T$406,3,FALSE))+IF(VLOOKUP($A52,'[1]repo625_i_INNE'!$H$1:$T$397,3,FALSE)=0,"0",VLOOKUP($A52,'[1]repo625_i_INNE'!$H$1:$T$397,3,FALSE)))</f>
        <v>0</v>
      </c>
      <c r="K52" s="22">
        <f t="shared" si="2"/>
        <v>0</v>
      </c>
      <c r="L52" s="23">
        <f t="shared" si="2"/>
        <v>0</v>
      </c>
      <c r="M52" s="24">
        <f t="shared" si="2"/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56</v>
      </c>
      <c r="B53" s="22">
        <f>SUM(IF(VLOOKUP($A53,'[1]cash117'!$H$1:$T$404,4,FALSE)=0,0,VLOOKUP($A53,'[1]cash117'!$H$1:$T$404,4,FALSE))+IF(VLOOKUP($A53,'[1]cash119'!$H$1:$T$403,4,FALSE)=0,0,VLOOKUP($A53,'[1]cash119'!$H$1:$T$403,4,FALSE))+IF(VLOOKUP($A53,'[1]cash120'!$H$1:$T$418,4,FALSE)=0,0,VLOOKUP($A53,'[1]cash120'!$H$1:$T$418,4,FALSE)))</f>
        <v>0</v>
      </c>
      <c r="C53" s="23">
        <f>SUM(IF(VLOOKUP($A53,'[1]cash117'!$H$1:$T$404,5,FALSE)=0,"0",VLOOKUP($A53,'[1]cash117'!$H$1:$T$404,5,FALSE))+IF(VLOOKUP($A53,'[1]cash119'!$H$1:$T$403,5,FALSE)=0,"0",VLOOKUP($A53,'[1]cash119'!$H$1:$T$403,5,FALSE))+IF(VLOOKUP($A53,'[1]cash120'!$H$1:$T$418,5,FALSE)=0,"0",VLOOKUP($A53,'[1]cash120'!$H$1:$T$418,5,FALSE)))</f>
        <v>0</v>
      </c>
      <c r="D53" s="24">
        <f>SUM(IF(VLOOKUP($A53,'[1]cash117'!$H$1:$T$404,3,FALSE)=0,"0",VLOOKUP($A53,'[1]cash117'!$H$1:$T$404,3,FALSE))+IF(VLOOKUP($A53,'[1]cash119'!$H$1:$T$403,3,FALSE)=0,"0",VLOOKUP($A53,'[1]cash119'!$H$1:$T$403,3,FALSE))+IF(VLOOKUP($A53,'[1]cash120'!$H$1:$T$418,3,FALSE)=0,"0",VLOOKUP($A53,'[1]cash120'!$H$1:$T$418,3,FALSE)))</f>
        <v>0</v>
      </c>
      <c r="E53" s="22">
        <f>SUM(IF(VLOOKUP($A53,'[1]rfq417'!$H$1:$T$406,4,FALSE)=0,0,VLOOKUP($A53,'[1]rfq417'!$H$1:$T$406,4,FALSE))+IF(VLOOKUP($A53,'[1]rfq419'!$H$1:$T$406,4,FALSE)=0,0,VLOOKUP($A53,'[1]rfq419'!$H$1:$T$406,4,FALSE))+IF(VLOOKUP($A53,'[1]rfq420'!$H$1:$T$406,4,FALSE)=0,0,VLOOKUP($A53,'[1]rfq420'!$H$1:$T$406,4,FALSE)))</f>
        <v>0</v>
      </c>
      <c r="F53" s="23">
        <f>SUM(IF(VLOOKUP($A53,'[1]rfq417'!$H$1:$T$406,5,FALSE)=0,"0",VLOOKUP($A53,'[1]rfq417'!$H$1:$T$406,5,FALSE))+IF(VLOOKUP($A53,'[1]rfq419'!$H$1:$T$406,5,FALSE)=0,"0",VLOOKUP($A53,'[1]rfq419'!$H$1:$T$406,5,FALSE))+IF(VLOOKUP($A53,'[1]rfq420'!$H$1:$T$406,5,FALSE)=0,"0",VLOOKUP($A53,'[1]rfq420'!$H$1:$T$406,5,FALSE)))</f>
        <v>0</v>
      </c>
      <c r="G53" s="24">
        <f>SUM(IF(VLOOKUP($A53,'[1]rfq417'!$H$1:$T$406,3,FALSE)=0,"0",VLOOKUP($A53,'[1]rfq417'!$H$1:$T$406,3,FALSE))+IF(VLOOKUP($A53,'[1]rfq419'!$H$1:$T$406,3,FALSE)=0,"0",VLOOKUP($A53,'[1]rfq419'!$H$1:$T$406,3,FALSE))+IF(VLOOKUP($A53,'[1]rfq420'!$H$1:$T$406,3,FALSE)=0,"0",VLOOKUP($A53,'[1]rfq420'!$H$1:$T$406,3,FALSE)))</f>
        <v>0</v>
      </c>
      <c r="H53" s="22">
        <f>SUM(IF(VLOOKUP($A53,'[1]repo525'!$H$1:$T$401,4,FALSE)=0,"0",VLOOKUP($A53,'[1]repo525'!$H$1:$T$401,4,FALSE))+IF(VLOOKUP($A53,'[1]repo529'!$H$1:$T$410,4,FALSE)=0,"0",VLOOKUP($A53,'[1]repo529'!$H$1:$T$410,4,FALSE))+IF(VLOOKUP($A53,'[1]repo629'!$H$1:$T$406,4,FALSE)=0,"0",VLOOKUP($A53,'[1]repo629'!$H$1:$T$406,4,FALSE))+IF(VLOOKUP($A53,'[1]repo625_i_INNE'!$H$1:$T$397,4,FALSE)=0,"0",VLOOKUP($A53,'[1]repo625_i_INNE'!$H$1:$T$397,4,FALSE)))</f>
        <v>0</v>
      </c>
      <c r="I53" s="23">
        <f>SUM(IF(VLOOKUP($A53,'[1]repo525'!$H$1:$T$401,5,FALSE)=0,"0",VLOOKUP($A53,'[1]repo525'!$H$1:$T$401,5,FALSE))+IF(VLOOKUP($A53,'[1]repo529'!$H$1:$T$410,5,FALSE)=0,"0",VLOOKUP($A53,'[1]repo529'!$H$1:$T$410,5,FALSE))+IF(VLOOKUP($A53,'[1]repo629'!$H$1:$T$406,5,FALSE)=0,"0",VLOOKUP($A53,'[1]repo629'!$H$1:$T$406,5,FALSE))+IF(VLOOKUP($A53,'[1]repo625_i_INNE'!$H$1:$T$397,5,FALSE)=0,"0",VLOOKUP($A53,'[1]repo625_i_INNE'!$H$1:$T$397,5,FALSE)))</f>
        <v>0</v>
      </c>
      <c r="J53" s="24">
        <f>SUM(IF(VLOOKUP($A53,'[1]repo525'!$H$1:$T$401,3,FALSE)=0,"0",VLOOKUP($A53,'[1]repo525'!$H$1:$T$401,3,FALSE))+IF(VLOOKUP($A53,'[1]repo529'!$H$1:$T$410,3,FALSE)=0,"0",VLOOKUP($A53,'[1]repo529'!$H$1:$T$410,3,FALSE))+IF(VLOOKUP($A53,'[1]repo629'!$H$1:$T$406,3,FALSE)=0,"0",VLOOKUP($A53,'[1]repo629'!$H$1:$T$406,3,FALSE))+IF(VLOOKUP($A53,'[1]repo625_i_INNE'!$H$1:$T$397,3,FALSE)=0,"0",VLOOKUP($A53,'[1]repo625_i_INNE'!$H$1:$T$397,3,FALSE)))</f>
        <v>0</v>
      </c>
      <c r="K53" s="22">
        <f t="shared" si="2"/>
        <v>0</v>
      </c>
      <c r="L53" s="23">
        <f t="shared" si="2"/>
        <v>0</v>
      </c>
      <c r="M53" s="24">
        <f t="shared" si="2"/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57</v>
      </c>
      <c r="B54" s="22">
        <f>SUM(IF(VLOOKUP($A54,'[1]cash117'!$H$1:$T$404,4,FALSE)=0,0,VLOOKUP($A54,'[1]cash117'!$H$1:$T$404,4,FALSE))+IF(VLOOKUP($A54,'[1]cash119'!$H$1:$T$403,4,FALSE)=0,0,VLOOKUP($A54,'[1]cash119'!$H$1:$T$403,4,FALSE))+IF(VLOOKUP($A54,'[1]cash120'!$H$1:$T$418,4,FALSE)=0,0,VLOOKUP($A54,'[1]cash120'!$H$1:$T$418,4,FALSE)))</f>
        <v>0</v>
      </c>
      <c r="C54" s="23">
        <f>SUM(IF(VLOOKUP($A54,'[1]cash117'!$H$1:$T$404,5,FALSE)=0,"0",VLOOKUP($A54,'[1]cash117'!$H$1:$T$404,5,FALSE))+IF(VLOOKUP($A54,'[1]cash119'!$H$1:$T$403,5,FALSE)=0,"0",VLOOKUP($A54,'[1]cash119'!$H$1:$T$403,5,FALSE))+IF(VLOOKUP($A54,'[1]cash120'!$H$1:$T$418,5,FALSE)=0,"0",VLOOKUP($A54,'[1]cash120'!$H$1:$T$418,5,FALSE)))</f>
        <v>0</v>
      </c>
      <c r="D54" s="24">
        <f>SUM(IF(VLOOKUP($A54,'[1]cash117'!$H$1:$T$404,3,FALSE)=0,"0",VLOOKUP($A54,'[1]cash117'!$H$1:$T$404,3,FALSE))+IF(VLOOKUP($A54,'[1]cash119'!$H$1:$T$403,3,FALSE)=0,"0",VLOOKUP($A54,'[1]cash119'!$H$1:$T$403,3,FALSE))+IF(VLOOKUP($A54,'[1]cash120'!$H$1:$T$418,3,FALSE)=0,"0",VLOOKUP($A54,'[1]cash120'!$H$1:$T$418,3,FALSE)))</f>
        <v>0</v>
      </c>
      <c r="E54" s="22">
        <f>SUM(IF(VLOOKUP($A54,'[1]rfq417'!$H$1:$T$406,4,FALSE)=0,0,VLOOKUP($A54,'[1]rfq417'!$H$1:$T$406,4,FALSE))+IF(VLOOKUP($A54,'[1]rfq419'!$H$1:$T$406,4,FALSE)=0,0,VLOOKUP($A54,'[1]rfq419'!$H$1:$T$406,4,FALSE))+IF(VLOOKUP($A54,'[1]rfq420'!$H$1:$T$406,4,FALSE)=0,0,VLOOKUP($A54,'[1]rfq420'!$H$1:$T$406,4,FALSE)))</f>
        <v>0</v>
      </c>
      <c r="F54" s="23">
        <f>SUM(IF(VLOOKUP($A54,'[1]rfq417'!$H$1:$T$406,5,FALSE)=0,"0",VLOOKUP($A54,'[1]rfq417'!$H$1:$T$406,5,FALSE))+IF(VLOOKUP($A54,'[1]rfq419'!$H$1:$T$406,5,FALSE)=0,"0",VLOOKUP($A54,'[1]rfq419'!$H$1:$T$406,5,FALSE))+IF(VLOOKUP($A54,'[1]rfq420'!$H$1:$T$406,5,FALSE)=0,"0",VLOOKUP($A54,'[1]rfq420'!$H$1:$T$406,5,FALSE)))</f>
        <v>0</v>
      </c>
      <c r="G54" s="24">
        <f>SUM(IF(VLOOKUP($A54,'[1]rfq417'!$H$1:$T$406,3,FALSE)=0,"0",VLOOKUP($A54,'[1]rfq417'!$H$1:$T$406,3,FALSE))+IF(VLOOKUP($A54,'[1]rfq419'!$H$1:$T$406,3,FALSE)=0,"0",VLOOKUP($A54,'[1]rfq419'!$H$1:$T$406,3,FALSE))+IF(VLOOKUP($A54,'[1]rfq420'!$H$1:$T$406,3,FALSE)=0,"0",VLOOKUP($A54,'[1]rfq420'!$H$1:$T$406,3,FALSE)))</f>
        <v>0</v>
      </c>
      <c r="H54" s="22">
        <f>SUM(IF(VLOOKUP($A54,'[1]repo525'!$H$1:$T$401,4,FALSE)=0,"0",VLOOKUP($A54,'[1]repo525'!$H$1:$T$401,4,FALSE))+IF(VLOOKUP($A54,'[1]repo529'!$H$1:$T$410,4,FALSE)=0,"0",VLOOKUP($A54,'[1]repo529'!$H$1:$T$410,4,FALSE))+IF(VLOOKUP($A54,'[1]repo629'!$H$1:$T$406,4,FALSE)=0,"0",VLOOKUP($A54,'[1]repo629'!$H$1:$T$406,4,FALSE))+IF(VLOOKUP($A54,'[1]repo625_i_INNE'!$H$1:$T$397,4,FALSE)=0,"0",VLOOKUP($A54,'[1]repo625_i_INNE'!$H$1:$T$397,4,FALSE)))</f>
        <v>0</v>
      </c>
      <c r="I54" s="23">
        <f>SUM(IF(VLOOKUP($A54,'[1]repo525'!$H$1:$T$401,5,FALSE)=0,"0",VLOOKUP($A54,'[1]repo525'!$H$1:$T$401,5,FALSE))+IF(VLOOKUP($A54,'[1]repo529'!$H$1:$T$410,5,FALSE)=0,"0",VLOOKUP($A54,'[1]repo529'!$H$1:$T$410,5,FALSE))+IF(VLOOKUP($A54,'[1]repo629'!$H$1:$T$406,5,FALSE)=0,"0",VLOOKUP($A54,'[1]repo629'!$H$1:$T$406,5,FALSE))+IF(VLOOKUP($A54,'[1]repo625_i_INNE'!$H$1:$T$397,5,FALSE)=0,"0",VLOOKUP($A54,'[1]repo625_i_INNE'!$H$1:$T$397,5,FALSE)))</f>
        <v>0</v>
      </c>
      <c r="J54" s="24">
        <f>SUM(IF(VLOOKUP($A54,'[1]repo525'!$H$1:$T$401,3,FALSE)=0,"0",VLOOKUP($A54,'[1]repo525'!$H$1:$T$401,3,FALSE))+IF(VLOOKUP($A54,'[1]repo529'!$H$1:$T$410,3,FALSE)=0,"0",VLOOKUP($A54,'[1]repo529'!$H$1:$T$410,3,FALSE))+IF(VLOOKUP($A54,'[1]repo629'!$H$1:$T$406,3,FALSE)=0,"0",VLOOKUP($A54,'[1]repo629'!$H$1:$T$406,3,FALSE))+IF(VLOOKUP($A54,'[1]repo625_i_INNE'!$H$1:$T$397,3,FALSE)=0,"0",VLOOKUP($A54,'[1]repo625_i_INNE'!$H$1:$T$397,3,FALSE)))</f>
        <v>0</v>
      </c>
      <c r="K54" s="22">
        <f t="shared" si="2"/>
        <v>0</v>
      </c>
      <c r="L54" s="23">
        <f t="shared" si="2"/>
        <v>0</v>
      </c>
      <c r="M54" s="24">
        <f t="shared" si="2"/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58</v>
      </c>
      <c r="B55" s="22">
        <f>SUM(IF(VLOOKUP($A55,'[1]cash117'!$H$1:$T$404,4,FALSE)=0,0,VLOOKUP($A55,'[1]cash117'!$H$1:$T$404,4,FALSE))+IF(VLOOKUP($A55,'[1]cash119'!$H$1:$T$403,4,FALSE)=0,0,VLOOKUP($A55,'[1]cash119'!$H$1:$T$403,4,FALSE))+IF(VLOOKUP($A55,'[1]cash120'!$H$1:$T$418,4,FALSE)=0,0,VLOOKUP($A55,'[1]cash120'!$H$1:$T$418,4,FALSE)))</f>
        <v>0</v>
      </c>
      <c r="C55" s="23">
        <f>SUM(IF(VLOOKUP($A55,'[1]cash117'!$H$1:$T$404,5,FALSE)=0,"0",VLOOKUP($A55,'[1]cash117'!$H$1:$T$404,5,FALSE))+IF(VLOOKUP($A55,'[1]cash119'!$H$1:$T$403,5,FALSE)=0,"0",VLOOKUP($A55,'[1]cash119'!$H$1:$T$403,5,FALSE))+IF(VLOOKUP($A55,'[1]cash120'!$H$1:$T$418,5,FALSE)=0,"0",VLOOKUP($A55,'[1]cash120'!$H$1:$T$418,5,FALSE)))</f>
        <v>0</v>
      </c>
      <c r="D55" s="24">
        <f>SUM(IF(VLOOKUP($A55,'[1]cash117'!$H$1:$T$404,3,FALSE)=0,"0",VLOOKUP($A55,'[1]cash117'!$H$1:$T$404,3,FALSE))+IF(VLOOKUP($A55,'[1]cash119'!$H$1:$T$403,3,FALSE)=0,"0",VLOOKUP($A55,'[1]cash119'!$H$1:$T$403,3,FALSE))+IF(VLOOKUP($A55,'[1]cash120'!$H$1:$T$418,3,FALSE)=0,"0",VLOOKUP($A55,'[1]cash120'!$H$1:$T$418,3,FALSE)))</f>
        <v>0</v>
      </c>
      <c r="E55" s="22">
        <f>SUM(IF(VLOOKUP($A55,'[1]rfq417'!$H$1:$T$406,4,FALSE)=0,0,VLOOKUP($A55,'[1]rfq417'!$H$1:$T$406,4,FALSE))+IF(VLOOKUP($A55,'[1]rfq419'!$H$1:$T$406,4,FALSE)=0,0,VLOOKUP($A55,'[1]rfq419'!$H$1:$T$406,4,FALSE))+IF(VLOOKUP($A55,'[1]rfq420'!$H$1:$T$406,4,FALSE)=0,0,VLOOKUP($A55,'[1]rfq420'!$H$1:$T$406,4,FALSE)))</f>
        <v>0</v>
      </c>
      <c r="F55" s="23">
        <f>SUM(IF(VLOOKUP($A55,'[1]rfq417'!$H$1:$T$406,5,FALSE)=0,"0",VLOOKUP($A55,'[1]rfq417'!$H$1:$T$406,5,FALSE))+IF(VLOOKUP($A55,'[1]rfq419'!$H$1:$T$406,5,FALSE)=0,"0",VLOOKUP($A55,'[1]rfq419'!$H$1:$T$406,5,FALSE))+IF(VLOOKUP($A55,'[1]rfq420'!$H$1:$T$406,5,FALSE)=0,"0",VLOOKUP($A55,'[1]rfq420'!$H$1:$T$406,5,FALSE)))</f>
        <v>0</v>
      </c>
      <c r="G55" s="24">
        <f>SUM(IF(VLOOKUP($A55,'[1]rfq417'!$H$1:$T$406,3,FALSE)=0,"0",VLOOKUP($A55,'[1]rfq417'!$H$1:$T$406,3,FALSE))+IF(VLOOKUP($A55,'[1]rfq419'!$H$1:$T$406,3,FALSE)=0,"0",VLOOKUP($A55,'[1]rfq419'!$H$1:$T$406,3,FALSE))+IF(VLOOKUP($A55,'[1]rfq420'!$H$1:$T$406,3,FALSE)=0,"0",VLOOKUP($A55,'[1]rfq420'!$H$1:$T$406,3,FALSE)))</f>
        <v>0</v>
      </c>
      <c r="H55" s="22">
        <f>SUM(IF(VLOOKUP($A55,'[1]repo525'!$H$1:$T$401,4,FALSE)=0,"0",VLOOKUP($A55,'[1]repo525'!$H$1:$T$401,4,FALSE))+IF(VLOOKUP($A55,'[1]repo529'!$H$1:$T$410,4,FALSE)=0,"0",VLOOKUP($A55,'[1]repo529'!$H$1:$T$410,4,FALSE))+IF(VLOOKUP($A55,'[1]repo629'!$H$1:$T$406,4,FALSE)=0,"0",VLOOKUP($A55,'[1]repo629'!$H$1:$T$406,4,FALSE))+IF(VLOOKUP($A55,'[1]repo625_i_INNE'!$H$1:$T$397,4,FALSE)=0,"0",VLOOKUP($A55,'[1]repo625_i_INNE'!$H$1:$T$397,4,FALSE)))</f>
        <v>0</v>
      </c>
      <c r="I55" s="23">
        <f>SUM(IF(VLOOKUP($A55,'[1]repo525'!$H$1:$T$401,5,FALSE)=0,"0",VLOOKUP($A55,'[1]repo525'!$H$1:$T$401,5,FALSE))+IF(VLOOKUP($A55,'[1]repo529'!$H$1:$T$410,5,FALSE)=0,"0",VLOOKUP($A55,'[1]repo529'!$H$1:$T$410,5,FALSE))+IF(VLOOKUP($A55,'[1]repo629'!$H$1:$T$406,5,FALSE)=0,"0",VLOOKUP($A55,'[1]repo629'!$H$1:$T$406,5,FALSE))+IF(VLOOKUP($A55,'[1]repo625_i_INNE'!$H$1:$T$397,5,FALSE)=0,"0",VLOOKUP($A55,'[1]repo625_i_INNE'!$H$1:$T$397,5,FALSE)))</f>
        <v>0</v>
      </c>
      <c r="J55" s="24">
        <f>SUM(IF(VLOOKUP($A55,'[1]repo525'!$H$1:$T$401,3,FALSE)=0,"0",VLOOKUP($A55,'[1]repo525'!$H$1:$T$401,3,FALSE))+IF(VLOOKUP($A55,'[1]repo529'!$H$1:$T$410,3,FALSE)=0,"0",VLOOKUP($A55,'[1]repo529'!$H$1:$T$410,3,FALSE))+IF(VLOOKUP($A55,'[1]repo629'!$H$1:$T$406,3,FALSE)=0,"0",VLOOKUP($A55,'[1]repo629'!$H$1:$T$406,3,FALSE))+IF(VLOOKUP($A55,'[1]repo625_i_INNE'!$H$1:$T$397,3,FALSE)=0,"0",VLOOKUP($A55,'[1]repo625_i_INNE'!$H$1:$T$397,3,FALSE)))</f>
        <v>0</v>
      </c>
      <c r="K55" s="22">
        <f t="shared" si="2"/>
        <v>0</v>
      </c>
      <c r="L55" s="23">
        <f t="shared" si="2"/>
        <v>0</v>
      </c>
      <c r="M55" s="24">
        <f t="shared" si="2"/>
        <v>0</v>
      </c>
      <c r="N55" s="25"/>
      <c r="O55" s="25"/>
      <c r="P55" s="25"/>
      <c r="Q55" s="17"/>
      <c r="R55" s="17"/>
      <c r="S55" s="17"/>
      <c r="T55" s="17"/>
    </row>
    <row r="56" spans="1:20" ht="16.5" hidden="1" thickBot="1">
      <c r="A56" s="32" t="s">
        <v>59</v>
      </c>
      <c r="B56" s="22">
        <f>SUM(IF(VLOOKUP($A56,'[1]cash117'!$H$1:$T$404,4,FALSE)=0,0,VLOOKUP($A56,'[1]cash117'!$H$1:$T$404,4,FALSE))+IF(VLOOKUP($A56,'[1]cash119'!$H$1:$T$403,4,FALSE)=0,0,VLOOKUP($A56,'[1]cash119'!$H$1:$T$403,4,FALSE))+IF(VLOOKUP($A56,'[1]cash120'!$H$1:$T$418,4,FALSE)=0,0,VLOOKUP($A56,'[1]cash120'!$H$1:$T$418,4,FALSE)))</f>
        <v>0</v>
      </c>
      <c r="C56" s="23">
        <f>SUM(IF(VLOOKUP($A56,'[1]cash117'!$H$1:$T$404,5,FALSE)=0,"0",VLOOKUP($A56,'[1]cash117'!$H$1:$T$404,5,FALSE))+IF(VLOOKUP($A56,'[1]cash119'!$H$1:$T$403,5,FALSE)=0,"0",VLOOKUP($A56,'[1]cash119'!$H$1:$T$403,5,FALSE))+IF(VLOOKUP($A56,'[1]cash120'!$H$1:$T$418,5,FALSE)=0,"0",VLOOKUP($A56,'[1]cash120'!$H$1:$T$418,5,FALSE)))</f>
        <v>0</v>
      </c>
      <c r="D56" s="24">
        <f>SUM(IF(VLOOKUP($A56,'[1]cash117'!$H$1:$T$404,3,FALSE)=0,"0",VLOOKUP($A56,'[1]cash117'!$H$1:$T$404,3,FALSE))+IF(VLOOKUP($A56,'[1]cash119'!$H$1:$T$403,3,FALSE)=0,"0",VLOOKUP($A56,'[1]cash119'!$H$1:$T$403,3,FALSE))+IF(VLOOKUP($A56,'[1]cash120'!$H$1:$T$418,3,FALSE)=0,"0",VLOOKUP($A56,'[1]cash120'!$H$1:$T$418,3,FALSE)))</f>
        <v>0</v>
      </c>
      <c r="E56" s="22">
        <f>SUM(IF(VLOOKUP($A56,'[1]rfq417'!$H$1:$T$406,4,FALSE)=0,0,VLOOKUP($A56,'[1]rfq417'!$H$1:$T$406,4,FALSE))+IF(VLOOKUP($A56,'[1]rfq419'!$H$1:$T$406,4,FALSE)=0,0,VLOOKUP($A56,'[1]rfq419'!$H$1:$T$406,4,FALSE))+IF(VLOOKUP($A56,'[1]rfq420'!$H$1:$T$406,4,FALSE)=0,0,VLOOKUP($A56,'[1]rfq420'!$H$1:$T$406,4,FALSE)))</f>
        <v>0</v>
      </c>
      <c r="F56" s="23">
        <f>SUM(IF(VLOOKUP($A56,'[1]rfq417'!$H$1:$T$406,5,FALSE)=0,"0",VLOOKUP($A56,'[1]rfq417'!$H$1:$T$406,5,FALSE))+IF(VLOOKUP($A56,'[1]rfq419'!$H$1:$T$406,5,FALSE)=0,"0",VLOOKUP($A56,'[1]rfq419'!$H$1:$T$406,5,FALSE))+IF(VLOOKUP($A56,'[1]rfq420'!$H$1:$T$406,5,FALSE)=0,"0",VLOOKUP($A56,'[1]rfq420'!$H$1:$T$406,5,FALSE)))</f>
        <v>0</v>
      </c>
      <c r="G56" s="24">
        <f>SUM(IF(VLOOKUP($A56,'[1]rfq417'!$H$1:$T$406,3,FALSE)=0,"0",VLOOKUP($A56,'[1]rfq417'!$H$1:$T$406,3,FALSE))+IF(VLOOKUP($A56,'[1]rfq419'!$H$1:$T$406,3,FALSE)=0,"0",VLOOKUP($A56,'[1]rfq419'!$H$1:$T$406,3,FALSE))+IF(VLOOKUP($A56,'[1]rfq420'!$H$1:$T$406,3,FALSE)=0,"0",VLOOKUP($A56,'[1]rfq420'!$H$1:$T$406,3,FALSE)))</f>
        <v>0</v>
      </c>
      <c r="H56" s="22">
        <f>SUM(IF(VLOOKUP($A56,'[1]repo525'!$H$1:$T$401,4,FALSE)=0,"0",VLOOKUP($A56,'[1]repo525'!$H$1:$T$401,4,FALSE))+IF(VLOOKUP($A56,'[1]repo529'!$H$1:$T$410,4,FALSE)=0,"0",VLOOKUP($A56,'[1]repo529'!$H$1:$T$410,4,FALSE))+IF(VLOOKUP($A56,'[1]repo629'!$H$1:$T$406,4,FALSE)=0,"0",VLOOKUP($A56,'[1]repo629'!$H$1:$T$406,4,FALSE))+IF(VLOOKUP($A56,'[1]repo625_i_INNE'!$H$1:$T$397,4,FALSE)=0,"0",VLOOKUP($A56,'[1]repo625_i_INNE'!$H$1:$T$397,4,FALSE)))</f>
        <v>0</v>
      </c>
      <c r="I56" s="23">
        <f>SUM(IF(VLOOKUP($A56,'[1]repo525'!$H$1:$T$401,5,FALSE)=0,"0",VLOOKUP($A56,'[1]repo525'!$H$1:$T$401,5,FALSE))+IF(VLOOKUP($A56,'[1]repo529'!$H$1:$T$410,5,FALSE)=0,"0",VLOOKUP($A56,'[1]repo529'!$H$1:$T$410,5,FALSE))+IF(VLOOKUP($A56,'[1]repo629'!$H$1:$T$406,5,FALSE)=0,"0",VLOOKUP($A56,'[1]repo629'!$H$1:$T$406,5,FALSE))+IF(VLOOKUP($A56,'[1]repo625_i_INNE'!$H$1:$T$397,5,FALSE)=0,"0",VLOOKUP($A56,'[1]repo625_i_INNE'!$H$1:$T$397,5,FALSE)))</f>
        <v>0</v>
      </c>
      <c r="J56" s="24">
        <f>SUM(IF(VLOOKUP($A56,'[1]repo525'!$H$1:$T$401,3,FALSE)=0,"0",VLOOKUP($A56,'[1]repo525'!$H$1:$T$401,3,FALSE))+IF(VLOOKUP($A56,'[1]repo529'!$H$1:$T$410,3,FALSE)=0,"0",VLOOKUP($A56,'[1]repo529'!$H$1:$T$410,3,FALSE))+IF(VLOOKUP($A56,'[1]repo629'!$H$1:$T$406,3,FALSE)=0,"0",VLOOKUP($A56,'[1]repo629'!$H$1:$T$406,3,FALSE))+IF(VLOOKUP($A56,'[1]repo625_i_INNE'!$H$1:$T$397,3,FALSE)=0,"0",VLOOKUP($A56,'[1]repo625_i_INNE'!$H$1:$T$397,3,FALSE)))</f>
        <v>0</v>
      </c>
      <c r="K56" s="22">
        <f t="shared" si="2"/>
        <v>0</v>
      </c>
      <c r="L56" s="23">
        <f t="shared" si="2"/>
        <v>0</v>
      </c>
      <c r="M56" s="24">
        <f t="shared" si="2"/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60</v>
      </c>
      <c r="B57" s="29">
        <f>SUM(B40:B56)</f>
        <v>0</v>
      </c>
      <c r="C57" s="30">
        <f>SUM(C40:C56)</f>
        <v>0</v>
      </c>
      <c r="D57" s="31">
        <f>SUM(D40:D56)</f>
        <v>0</v>
      </c>
      <c r="E57" s="29">
        <f aca="true" t="shared" si="3" ref="E57:J57">SUM(E41:E56)</f>
        <v>0</v>
      </c>
      <c r="F57" s="30">
        <f t="shared" si="3"/>
        <v>0</v>
      </c>
      <c r="G57" s="31">
        <f t="shared" si="3"/>
        <v>0</v>
      </c>
      <c r="H57" s="29">
        <f t="shared" si="3"/>
        <v>0</v>
      </c>
      <c r="I57" s="30">
        <f t="shared" si="3"/>
        <v>0</v>
      </c>
      <c r="J57" s="31">
        <f t="shared" si="3"/>
        <v>0</v>
      </c>
      <c r="K57" s="29">
        <f>SUM(K40:K56)</f>
        <v>0</v>
      </c>
      <c r="L57" s="30">
        <f>SUM(L40:L56)</f>
        <v>0</v>
      </c>
      <c r="M57" s="31">
        <f>SUM(M40:M56)</f>
        <v>0</v>
      </c>
      <c r="N57" s="25"/>
      <c r="O57" s="25"/>
      <c r="P57" s="25"/>
      <c r="Q57" s="17"/>
      <c r="R57" s="17"/>
      <c r="S57" s="17"/>
      <c r="T57" s="17"/>
    </row>
    <row r="58" spans="1:20" ht="16.5" hidden="1" thickBot="1">
      <c r="A58" s="32" t="s">
        <v>61</v>
      </c>
      <c r="B58" s="22">
        <f>SUM(IF(VLOOKUP($A58,'[1]cash117'!$H$1:$T$404,4,FALSE)=0,0,VLOOKUP($A58,'[1]cash117'!$H$1:$T$404,4,FALSE))+IF(VLOOKUP($A58,'[1]cash119'!$H$1:$T$403,4,FALSE)=0,0,VLOOKUP($A58,'[1]cash119'!$H$1:$T$403,4,FALSE))+IF(VLOOKUP($A58,'[1]cash120'!$H$1:$T$418,4,FALSE)=0,0,VLOOKUP($A58,'[1]cash120'!$H$1:$T$418,4,FALSE)))</f>
        <v>0</v>
      </c>
      <c r="C58" s="23">
        <f>SUM(IF(VLOOKUP($A58,'[1]cash117'!$H$1:$T$404,5,FALSE)=0,"0",VLOOKUP($A58,'[1]cash117'!$H$1:$T$404,5,FALSE))+IF(VLOOKUP($A58,'[1]cash119'!$H$1:$T$403,5,FALSE)=0,"0",VLOOKUP($A58,'[1]cash119'!$H$1:$T$403,5,FALSE))+IF(VLOOKUP($A58,'[1]cash120'!$H$1:$T$418,5,FALSE)=0,"0",VLOOKUP($A58,'[1]cash120'!$H$1:$T$418,5,FALSE)))</f>
        <v>0</v>
      </c>
      <c r="D58" s="24">
        <f>SUM(IF(VLOOKUP($A58,'[1]cash117'!$H$1:$T$404,3,FALSE)=0,"0",VLOOKUP($A58,'[1]cash117'!$H$1:$T$404,3,FALSE))+IF(VLOOKUP($A58,'[1]cash119'!$H$1:$T$403,3,FALSE)=0,"0",VLOOKUP($A58,'[1]cash119'!$H$1:$T$403,3,FALSE))+IF(VLOOKUP($A58,'[1]cash120'!$H$1:$T$418,3,FALSE)=0,"0",VLOOKUP($A58,'[1]cash120'!$H$1:$T$418,3,FALSE)))</f>
        <v>0</v>
      </c>
      <c r="E58" s="22">
        <f>SUM(IF(VLOOKUP($A58,'[1]rfq417'!$H$1:$T$406,4,FALSE)=0,0,VLOOKUP($A58,'[1]rfq417'!$H$1:$T$406,4,FALSE))+IF(VLOOKUP($A58,'[1]rfq419'!$H$1:$T$406,4,FALSE)=0,0,VLOOKUP($A58,'[1]rfq419'!$H$1:$T$406,4,FALSE))+IF(VLOOKUP($A58,'[1]rfq420'!$H$1:$T$406,4,FALSE)=0,0,VLOOKUP($A58,'[1]rfq420'!$H$1:$T$406,4,FALSE)))</f>
        <v>0</v>
      </c>
      <c r="F58" s="23">
        <f>SUM(IF(VLOOKUP($A58,'[1]rfq417'!$H$1:$T$406,5,FALSE)=0,"0",VLOOKUP($A58,'[1]rfq417'!$H$1:$T$406,5,FALSE))+IF(VLOOKUP($A58,'[1]rfq419'!$H$1:$T$406,5,FALSE)=0,"0",VLOOKUP($A58,'[1]rfq419'!$H$1:$T$406,5,FALSE))+IF(VLOOKUP($A58,'[1]rfq420'!$H$1:$T$406,5,FALSE)=0,"0",VLOOKUP($A58,'[1]rfq420'!$H$1:$T$406,5,FALSE)))</f>
        <v>0</v>
      </c>
      <c r="G58" s="24">
        <f>SUM(IF(VLOOKUP($A58,'[1]rfq417'!$H$1:$T$406,3,FALSE)=0,"0",VLOOKUP($A58,'[1]rfq417'!$H$1:$T$406,3,FALSE))+IF(VLOOKUP($A58,'[1]rfq419'!$H$1:$T$406,3,FALSE)=0,"0",VLOOKUP($A58,'[1]rfq419'!$H$1:$T$406,3,FALSE))+IF(VLOOKUP($A58,'[1]rfq420'!$H$1:$T$406,3,FALSE)=0,"0",VLOOKUP($A58,'[1]rfq420'!$H$1:$T$406,3,FALSE)))</f>
        <v>0</v>
      </c>
      <c r="H58" s="22">
        <f>SUM(IF(VLOOKUP($A58,'[1]repo525'!$H$1:$T$401,4,FALSE)=0,"0",VLOOKUP($A58,'[1]repo525'!$H$1:$T$401,4,FALSE))+IF(VLOOKUP($A58,'[1]repo529'!$H$1:$T$410,4,FALSE)=0,"0",VLOOKUP($A58,'[1]repo529'!$H$1:$T$410,4,FALSE))+IF(VLOOKUP($A58,'[1]repo629'!$H$1:$T$406,4,FALSE)=0,"0",VLOOKUP($A58,'[1]repo629'!$H$1:$T$406,4,FALSE))+IF(VLOOKUP($A58,'[1]repo625_i_INNE'!$H$1:$T$397,4,FALSE)=0,"0",VLOOKUP($A58,'[1]repo625_i_INNE'!$H$1:$T$397,4,FALSE)))</f>
        <v>0</v>
      </c>
      <c r="I58" s="23">
        <f>SUM(IF(VLOOKUP($A58,'[1]repo525'!$H$1:$T$401,5,FALSE)=0,"0",VLOOKUP($A58,'[1]repo525'!$H$1:$T$401,5,FALSE))+IF(VLOOKUP($A58,'[1]repo529'!$H$1:$T$410,5,FALSE)=0,"0",VLOOKUP($A58,'[1]repo529'!$H$1:$T$410,5,FALSE))+IF(VLOOKUP($A58,'[1]repo629'!$H$1:$T$406,5,FALSE)=0,"0",VLOOKUP($A58,'[1]repo629'!$H$1:$T$406,5,FALSE))+IF(VLOOKUP($A58,'[1]repo625_i_INNE'!$H$1:$T$397,5,FALSE)=0,"0",VLOOKUP($A58,'[1]repo625_i_INNE'!$H$1:$T$397,5,FALSE)))</f>
        <v>0</v>
      </c>
      <c r="J58" s="24">
        <f>SUM(IF(VLOOKUP($A58,'[1]repo525'!$H$1:$T$401,3,FALSE)=0,"0",VLOOKUP($A58,'[1]repo525'!$H$1:$T$401,3,FALSE))+IF(VLOOKUP($A58,'[1]repo529'!$H$1:$T$410,3,FALSE)=0,"0",VLOOKUP($A58,'[1]repo529'!$H$1:$T$410,3,FALSE))+IF(VLOOKUP($A58,'[1]repo629'!$H$1:$T$406,3,FALSE)=0,"0",VLOOKUP($A58,'[1]repo629'!$H$1:$T$406,3,FALSE))+IF(VLOOKUP($A58,'[1]repo625_i_INNE'!$H$1:$T$397,3,FALSE)=0,"0",VLOOKUP($A58,'[1]repo625_i_INNE'!$H$1:$T$397,3,FALSE)))</f>
        <v>0</v>
      </c>
      <c r="K58" s="22">
        <f>H58+B58+E58</f>
        <v>0</v>
      </c>
      <c r="L58" s="23">
        <f>I58+C58+F58</f>
        <v>0</v>
      </c>
      <c r="M58" s="24">
        <f>J58+D58+G58</f>
        <v>0</v>
      </c>
      <c r="N58" s="25"/>
      <c r="O58" s="25"/>
      <c r="P58" s="25"/>
      <c r="Q58" s="17"/>
      <c r="R58" s="17"/>
      <c r="S58" s="17"/>
      <c r="T58" s="17"/>
    </row>
    <row r="59" spans="1:20" ht="21" thickBot="1">
      <c r="A59" s="28" t="s">
        <v>62</v>
      </c>
      <c r="B59" s="29">
        <f aca="true" t="shared" si="4" ref="B59:M59">SUM(B58:B58)</f>
        <v>0</v>
      </c>
      <c r="C59" s="30">
        <f t="shared" si="4"/>
        <v>0</v>
      </c>
      <c r="D59" s="33">
        <f t="shared" si="4"/>
        <v>0</v>
      </c>
      <c r="E59" s="29">
        <f t="shared" si="4"/>
        <v>0</v>
      </c>
      <c r="F59" s="30">
        <f t="shared" si="4"/>
        <v>0</v>
      </c>
      <c r="G59" s="33">
        <f t="shared" si="4"/>
        <v>0</v>
      </c>
      <c r="H59" s="29">
        <f t="shared" si="4"/>
        <v>0</v>
      </c>
      <c r="I59" s="30">
        <f t="shared" si="4"/>
        <v>0</v>
      </c>
      <c r="J59" s="31">
        <f t="shared" si="4"/>
        <v>0</v>
      </c>
      <c r="K59" s="29">
        <f t="shared" si="4"/>
        <v>0</v>
      </c>
      <c r="L59" s="30">
        <f t="shared" si="4"/>
        <v>0</v>
      </c>
      <c r="M59" s="31">
        <f t="shared" si="4"/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35"/>
      <c r="G60" s="25"/>
      <c r="I60" s="35"/>
    </row>
    <row r="61" spans="1:14" ht="18.75">
      <c r="A61" s="36" t="s">
        <v>63</v>
      </c>
      <c r="C61" s="17"/>
      <c r="D61" s="25"/>
      <c r="F61" s="17"/>
      <c r="G61" s="25"/>
      <c r="I61" s="17"/>
      <c r="J61" s="25"/>
      <c r="L61" s="17"/>
      <c r="M61" s="25"/>
      <c r="N61" s="37"/>
    </row>
    <row r="62" spans="1:15" ht="65.25" customHeight="1">
      <c r="A62" s="38" t="s">
        <v>64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40"/>
      <c r="C65" s="17"/>
      <c r="D65" s="25"/>
      <c r="I65" s="17"/>
      <c r="J65" s="25"/>
      <c r="L65" s="17"/>
      <c r="M65" s="25"/>
      <c r="N65" s="17"/>
      <c r="O65" s="17"/>
    </row>
    <row r="66" spans="2:14" ht="12.75">
      <c r="B66" s="17"/>
      <c r="C66" s="17"/>
      <c r="E66" s="17"/>
      <c r="F66" s="17"/>
      <c r="H66" s="17"/>
      <c r="I66" s="17"/>
      <c r="K66" s="17"/>
      <c r="L66" s="17"/>
      <c r="N66" s="17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2"/>
      <c r="L68" s="42"/>
      <c r="M68" s="42"/>
      <c r="O68" s="25"/>
    </row>
    <row r="69" spans="6:9" ht="12.75">
      <c r="F69" s="17"/>
      <c r="I69" s="41"/>
    </row>
    <row r="72" ht="12.75">
      <c r="C72" s="17"/>
    </row>
    <row r="73" ht="12.75">
      <c r="C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80" dxfId="0" operator="equal" stopIfTrue="1">
      <formula>"-"</formula>
    </cfRule>
  </conditionalFormatting>
  <conditionalFormatting sqref="A25:A26 A56:A59 A50 A44 A8:A9 A38:A42 A47:A48 A15 A11">
    <cfRule type="expression" priority="81" dxfId="82" stopIfTrue="1">
      <formula>0</formula>
    </cfRule>
  </conditionalFormatting>
  <conditionalFormatting sqref="B56:M59 B50:M50 B44:M44 B8:M8 B24:J26 B47:M48 B15:G15 B9:J9 B38:M42 K15:M15 K22:M22 B11:J11 K9:M12 B28:J28 K24:M32 K18:M18">
    <cfRule type="cellIs" priority="82" dxfId="82" operator="equal" stopIfTrue="1">
      <formula>0</formula>
    </cfRule>
  </conditionalFormatting>
  <conditionalFormatting sqref="A24">
    <cfRule type="expression" priority="78" dxfId="82" stopIfTrue="1">
      <formula>0</formula>
    </cfRule>
  </conditionalFormatting>
  <conditionalFormatting sqref="B24:J24">
    <cfRule type="cellIs" priority="79" dxfId="82" operator="equal" stopIfTrue="1">
      <formula>0</formula>
    </cfRule>
  </conditionalFormatting>
  <conditionalFormatting sqref="A28">
    <cfRule type="expression" priority="76" dxfId="82" stopIfTrue="1">
      <formula>0</formula>
    </cfRule>
  </conditionalFormatting>
  <conditionalFormatting sqref="B28:J28">
    <cfRule type="cellIs" priority="77" dxfId="82" operator="equal" stopIfTrue="1">
      <formula>0</formula>
    </cfRule>
  </conditionalFormatting>
  <conditionalFormatting sqref="A51">
    <cfRule type="expression" priority="74" dxfId="82" stopIfTrue="1">
      <formula>0</formula>
    </cfRule>
  </conditionalFormatting>
  <conditionalFormatting sqref="B51:M51">
    <cfRule type="cellIs" priority="75" dxfId="82" operator="equal" stopIfTrue="1">
      <formula>0</formula>
    </cfRule>
  </conditionalFormatting>
  <conditionalFormatting sqref="A43">
    <cfRule type="expression" priority="72" dxfId="82" stopIfTrue="1">
      <formula>0</formula>
    </cfRule>
  </conditionalFormatting>
  <conditionalFormatting sqref="B43:M43">
    <cfRule type="cellIs" priority="73" dxfId="82" operator="equal" stopIfTrue="1">
      <formula>0</formula>
    </cfRule>
  </conditionalFormatting>
  <conditionalFormatting sqref="A49">
    <cfRule type="expression" priority="70" dxfId="82" stopIfTrue="1">
      <formula>0</formula>
    </cfRule>
  </conditionalFormatting>
  <conditionalFormatting sqref="B49:M49">
    <cfRule type="cellIs" priority="71" dxfId="82" operator="equal" stopIfTrue="1">
      <formula>0</formula>
    </cfRule>
  </conditionalFormatting>
  <conditionalFormatting sqref="A52">
    <cfRule type="expression" priority="68" dxfId="82" stopIfTrue="1">
      <formula>0</formula>
    </cfRule>
  </conditionalFormatting>
  <conditionalFormatting sqref="B52:M52">
    <cfRule type="cellIs" priority="69" dxfId="82" operator="equal" stopIfTrue="1">
      <formula>0</formula>
    </cfRule>
  </conditionalFormatting>
  <conditionalFormatting sqref="A45">
    <cfRule type="expression" priority="66" dxfId="82" stopIfTrue="1">
      <formula>0</formula>
    </cfRule>
  </conditionalFormatting>
  <conditionalFormatting sqref="B45:M45">
    <cfRule type="cellIs" priority="67" dxfId="82" operator="equal" stopIfTrue="1">
      <formula>0</formula>
    </cfRule>
  </conditionalFormatting>
  <conditionalFormatting sqref="A46">
    <cfRule type="expression" priority="64" dxfId="82" stopIfTrue="1">
      <formula>0</formula>
    </cfRule>
  </conditionalFormatting>
  <conditionalFormatting sqref="B46:M46">
    <cfRule type="cellIs" priority="65" dxfId="82" operator="equal" stopIfTrue="1">
      <formula>0</formula>
    </cfRule>
  </conditionalFormatting>
  <conditionalFormatting sqref="A32">
    <cfRule type="expression" priority="62" dxfId="82" stopIfTrue="1">
      <formula>0</formula>
    </cfRule>
  </conditionalFormatting>
  <conditionalFormatting sqref="B32:J32">
    <cfRule type="cellIs" priority="63" dxfId="82" operator="equal" stopIfTrue="1">
      <formula>0</formula>
    </cfRule>
  </conditionalFormatting>
  <conditionalFormatting sqref="A10">
    <cfRule type="expression" priority="60" dxfId="82" stopIfTrue="1">
      <formula>0</formula>
    </cfRule>
  </conditionalFormatting>
  <conditionalFormatting sqref="B10:J10">
    <cfRule type="cellIs" priority="61" dxfId="82" operator="equal" stopIfTrue="1">
      <formula>0</formula>
    </cfRule>
  </conditionalFormatting>
  <conditionalFormatting sqref="A55">
    <cfRule type="expression" priority="58" dxfId="82" stopIfTrue="1">
      <formula>0</formula>
    </cfRule>
  </conditionalFormatting>
  <conditionalFormatting sqref="B55:M55">
    <cfRule type="cellIs" priority="59" dxfId="82" operator="equal" stopIfTrue="1">
      <formula>0</formula>
    </cfRule>
  </conditionalFormatting>
  <conditionalFormatting sqref="A53">
    <cfRule type="expression" priority="56" dxfId="82" stopIfTrue="1">
      <formula>0</formula>
    </cfRule>
  </conditionalFormatting>
  <conditionalFormatting sqref="B53:M53">
    <cfRule type="cellIs" priority="57" dxfId="82" operator="equal" stopIfTrue="1">
      <formula>0</formula>
    </cfRule>
  </conditionalFormatting>
  <conditionalFormatting sqref="A27">
    <cfRule type="expression" priority="54" dxfId="82" stopIfTrue="1">
      <formula>0</formula>
    </cfRule>
  </conditionalFormatting>
  <conditionalFormatting sqref="B27:J27">
    <cfRule type="cellIs" priority="55" dxfId="82" operator="equal" stopIfTrue="1">
      <formula>0</formula>
    </cfRule>
  </conditionalFormatting>
  <conditionalFormatting sqref="A54">
    <cfRule type="expression" priority="52" dxfId="82" stopIfTrue="1">
      <formula>0</formula>
    </cfRule>
  </conditionalFormatting>
  <conditionalFormatting sqref="B54:M54">
    <cfRule type="cellIs" priority="53" dxfId="82" operator="equal" stopIfTrue="1">
      <formula>0</formula>
    </cfRule>
  </conditionalFormatting>
  <conditionalFormatting sqref="A29">
    <cfRule type="expression" priority="50" dxfId="82" stopIfTrue="1">
      <formula>0</formula>
    </cfRule>
  </conditionalFormatting>
  <conditionalFormatting sqref="B29:J29">
    <cfRule type="cellIs" priority="51" dxfId="82" operator="equal" stopIfTrue="1">
      <formula>0</formula>
    </cfRule>
  </conditionalFormatting>
  <conditionalFormatting sqref="A30">
    <cfRule type="expression" priority="48" dxfId="82" stopIfTrue="1">
      <formula>0</formula>
    </cfRule>
  </conditionalFormatting>
  <conditionalFormatting sqref="B30:J30">
    <cfRule type="cellIs" priority="49" dxfId="82" operator="equal" stopIfTrue="1">
      <formula>0</formula>
    </cfRule>
  </conditionalFormatting>
  <conditionalFormatting sqref="B18:J18">
    <cfRule type="cellIs" priority="47" dxfId="82" operator="equal" stopIfTrue="1">
      <formula>0</formula>
    </cfRule>
  </conditionalFormatting>
  <conditionalFormatting sqref="A18">
    <cfRule type="expression" priority="45" dxfId="82" stopIfTrue="1">
      <formula>0</formula>
    </cfRule>
  </conditionalFormatting>
  <conditionalFormatting sqref="B18:J18">
    <cfRule type="cellIs" priority="46" dxfId="82" operator="equal" stopIfTrue="1">
      <formula>0</formula>
    </cfRule>
  </conditionalFormatting>
  <conditionalFormatting sqref="A12">
    <cfRule type="expression" priority="43" dxfId="82" stopIfTrue="1">
      <formula>0</formula>
    </cfRule>
  </conditionalFormatting>
  <conditionalFormatting sqref="B12:J12 H15:J15">
    <cfRule type="cellIs" priority="44" dxfId="82" operator="equal" stopIfTrue="1">
      <formula>0</formula>
    </cfRule>
  </conditionalFormatting>
  <conditionalFormatting sqref="A31">
    <cfRule type="expression" priority="41" dxfId="82" stopIfTrue="1">
      <formula>0</formula>
    </cfRule>
  </conditionalFormatting>
  <conditionalFormatting sqref="B31:J31">
    <cfRule type="cellIs" priority="42" dxfId="82" operator="equal" stopIfTrue="1">
      <formula>0</formula>
    </cfRule>
  </conditionalFormatting>
  <conditionalFormatting sqref="A22">
    <cfRule type="expression" priority="39" dxfId="82" stopIfTrue="1">
      <formula>0</formula>
    </cfRule>
  </conditionalFormatting>
  <conditionalFormatting sqref="B22:J22">
    <cfRule type="cellIs" priority="40" dxfId="82" operator="equal" stopIfTrue="1">
      <formula>0</formula>
    </cfRule>
  </conditionalFormatting>
  <conditionalFormatting sqref="A34">
    <cfRule type="expression" priority="37" dxfId="82" stopIfTrue="1">
      <formula>0</formula>
    </cfRule>
  </conditionalFormatting>
  <conditionalFormatting sqref="B34:M34">
    <cfRule type="cellIs" priority="38" dxfId="82" operator="equal" stopIfTrue="1">
      <formula>0</formula>
    </cfRule>
  </conditionalFormatting>
  <conditionalFormatting sqref="K19:M19">
    <cfRule type="cellIs" priority="36" dxfId="82" operator="equal" stopIfTrue="1">
      <formula>0</formula>
    </cfRule>
  </conditionalFormatting>
  <conditionalFormatting sqref="B19:J19">
    <cfRule type="cellIs" priority="35" dxfId="82" operator="equal" stopIfTrue="1">
      <formula>0</formula>
    </cfRule>
  </conditionalFormatting>
  <conditionalFormatting sqref="A19">
    <cfRule type="expression" priority="33" dxfId="82" stopIfTrue="1">
      <formula>0</formula>
    </cfRule>
  </conditionalFormatting>
  <conditionalFormatting sqref="B19:J19">
    <cfRule type="cellIs" priority="34" dxfId="82" operator="equal" stopIfTrue="1">
      <formula>0</formula>
    </cfRule>
  </conditionalFormatting>
  <conditionalFormatting sqref="K13:M13">
    <cfRule type="cellIs" priority="32" dxfId="82" operator="equal" stopIfTrue="1">
      <formula>0</formula>
    </cfRule>
  </conditionalFormatting>
  <conditionalFormatting sqref="A13">
    <cfRule type="expression" priority="30" dxfId="82" stopIfTrue="1">
      <formula>0</formula>
    </cfRule>
  </conditionalFormatting>
  <conditionalFormatting sqref="B13:J13">
    <cfRule type="cellIs" priority="31" dxfId="82" operator="equal" stopIfTrue="1">
      <formula>0</formula>
    </cfRule>
  </conditionalFormatting>
  <conditionalFormatting sqref="K23:M23">
    <cfRule type="cellIs" priority="29" dxfId="82" operator="equal" stopIfTrue="1">
      <formula>0</formula>
    </cfRule>
  </conditionalFormatting>
  <conditionalFormatting sqref="A23">
    <cfRule type="expression" priority="27" dxfId="82" stopIfTrue="1">
      <formula>0</formula>
    </cfRule>
  </conditionalFormatting>
  <conditionalFormatting sqref="B23:J23">
    <cfRule type="cellIs" priority="28" dxfId="82" operator="equal" stopIfTrue="1">
      <formula>0</formula>
    </cfRule>
  </conditionalFormatting>
  <conditionalFormatting sqref="A7">
    <cfRule type="expression" priority="25" dxfId="82" stopIfTrue="1">
      <formula>0</formula>
    </cfRule>
  </conditionalFormatting>
  <conditionalFormatting sqref="B7:M7">
    <cfRule type="cellIs" priority="26" dxfId="82" operator="equal" stopIfTrue="1">
      <formula>0</formula>
    </cfRule>
  </conditionalFormatting>
  <conditionalFormatting sqref="K16:M16">
    <cfRule type="cellIs" priority="24" dxfId="82" operator="equal" stopIfTrue="1">
      <formula>0</formula>
    </cfRule>
  </conditionalFormatting>
  <conditionalFormatting sqref="A16">
    <cfRule type="expression" priority="22" dxfId="82" stopIfTrue="1">
      <formula>0</formula>
    </cfRule>
  </conditionalFormatting>
  <conditionalFormatting sqref="B16:J16">
    <cfRule type="cellIs" priority="23" dxfId="82" operator="equal" stopIfTrue="1">
      <formula>0</formula>
    </cfRule>
  </conditionalFormatting>
  <conditionalFormatting sqref="K20:M20">
    <cfRule type="cellIs" priority="21" dxfId="82" operator="equal" stopIfTrue="1">
      <formula>0</formula>
    </cfRule>
  </conditionalFormatting>
  <conditionalFormatting sqref="A20">
    <cfRule type="expression" priority="19" dxfId="82" stopIfTrue="1">
      <formula>0</formula>
    </cfRule>
  </conditionalFormatting>
  <conditionalFormatting sqref="B20:J20">
    <cfRule type="cellIs" priority="20" dxfId="82" operator="equal" stopIfTrue="1">
      <formula>0</formula>
    </cfRule>
  </conditionalFormatting>
  <conditionalFormatting sqref="A35">
    <cfRule type="expression" priority="17" dxfId="82" stopIfTrue="1">
      <formula>0</formula>
    </cfRule>
  </conditionalFormatting>
  <conditionalFormatting sqref="B35:M35">
    <cfRule type="cellIs" priority="18" dxfId="82" operator="equal" stopIfTrue="1">
      <formula>0</formula>
    </cfRule>
  </conditionalFormatting>
  <conditionalFormatting sqref="K33:M33">
    <cfRule type="cellIs" priority="16" dxfId="82" operator="equal" stopIfTrue="1">
      <formula>0</formula>
    </cfRule>
  </conditionalFormatting>
  <conditionalFormatting sqref="A33">
    <cfRule type="expression" priority="14" dxfId="82" stopIfTrue="1">
      <formula>0</formula>
    </cfRule>
  </conditionalFormatting>
  <conditionalFormatting sqref="B33:J33">
    <cfRule type="cellIs" priority="15" dxfId="82" operator="equal" stopIfTrue="1">
      <formula>0</formula>
    </cfRule>
  </conditionalFormatting>
  <conditionalFormatting sqref="K21:M21">
    <cfRule type="cellIs" priority="13" dxfId="82" operator="equal" stopIfTrue="1">
      <formula>0</formula>
    </cfRule>
  </conditionalFormatting>
  <conditionalFormatting sqref="A21">
    <cfRule type="expression" priority="11" dxfId="82" stopIfTrue="1">
      <formula>0</formula>
    </cfRule>
  </conditionalFormatting>
  <conditionalFormatting sqref="B21:J21">
    <cfRule type="cellIs" priority="12" dxfId="82" operator="equal" stopIfTrue="1">
      <formula>0</formula>
    </cfRule>
  </conditionalFormatting>
  <conditionalFormatting sqref="K14:M14">
    <cfRule type="cellIs" priority="10" dxfId="82" operator="equal" stopIfTrue="1">
      <formula>0</formula>
    </cfRule>
  </conditionalFormatting>
  <conditionalFormatting sqref="A14">
    <cfRule type="expression" priority="8" dxfId="82" stopIfTrue="1">
      <formula>0</formula>
    </cfRule>
  </conditionalFormatting>
  <conditionalFormatting sqref="B14:J14">
    <cfRule type="cellIs" priority="9" dxfId="82" operator="equal" stopIfTrue="1">
      <formula>0</formula>
    </cfRule>
  </conditionalFormatting>
  <conditionalFormatting sqref="K17:M17">
    <cfRule type="cellIs" priority="7" dxfId="82" operator="equal" stopIfTrue="1">
      <formula>0</formula>
    </cfRule>
  </conditionalFormatting>
  <conditionalFormatting sqref="A17">
    <cfRule type="expression" priority="5" dxfId="82" stopIfTrue="1">
      <formula>0</formula>
    </cfRule>
  </conditionalFormatting>
  <conditionalFormatting sqref="B17:J17">
    <cfRule type="cellIs" priority="6" dxfId="82" operator="equal" stopIfTrue="1">
      <formula>0</formula>
    </cfRule>
  </conditionalFormatting>
  <conditionalFormatting sqref="A36">
    <cfRule type="expression" priority="3" dxfId="82" stopIfTrue="1">
      <formula>0</formula>
    </cfRule>
  </conditionalFormatting>
  <conditionalFormatting sqref="B36:M36">
    <cfRule type="cellIs" priority="4" dxfId="82" operator="equal" stopIfTrue="1">
      <formula>0</formula>
    </cfRule>
  </conditionalFormatting>
  <conditionalFormatting sqref="A37">
    <cfRule type="expression" priority="1" dxfId="82" stopIfTrue="1">
      <formula>0</formula>
    </cfRule>
  </conditionalFormatting>
  <conditionalFormatting sqref="B37:M37">
    <cfRule type="cellIs" priority="2" dxfId="82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Kornela Bagińska</dc:creator>
  <cp:keywords/>
  <dc:description/>
  <cp:lastModifiedBy>Kornela Bagińska</cp:lastModifiedBy>
  <dcterms:created xsi:type="dcterms:W3CDTF">2023-07-03T09:11:43Z</dcterms:created>
  <dcterms:modified xsi:type="dcterms:W3CDTF">2023-07-03T09:15:23Z</dcterms:modified>
  <cp:category/>
  <cp:version/>
  <cp:contentType/>
  <cp:contentStatus/>
</cp:coreProperties>
</file>